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400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8" i="2" l="1"/>
  <c r="D144" i="2"/>
  <c r="D36" i="2"/>
  <c r="H75" i="2" l="1"/>
  <c r="H59" i="2"/>
  <c r="G198" i="2" l="1"/>
  <c r="E110" i="2" l="1"/>
  <c r="F188" i="2" l="1"/>
  <c r="C188" i="2"/>
  <c r="D146" i="2"/>
  <c r="E146" i="2"/>
  <c r="F146" i="2"/>
  <c r="G146" i="2"/>
  <c r="H146" i="2"/>
  <c r="C146" i="2"/>
  <c r="D91" i="1"/>
  <c r="E91" i="1"/>
  <c r="F91" i="1"/>
  <c r="G91" i="1"/>
  <c r="D95" i="1"/>
  <c r="E95" i="1"/>
  <c r="F95" i="1"/>
  <c r="G95" i="1"/>
  <c r="C95" i="1"/>
  <c r="D110" i="2" l="1"/>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F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E16" i="1"/>
  <c r="E15" i="1" s="1"/>
  <c r="F16" i="1"/>
  <c r="G16" i="1"/>
  <c r="D9" i="1"/>
  <c r="E9" i="1"/>
  <c r="F9" i="1"/>
  <c r="G9" i="1"/>
  <c r="C79" i="1"/>
  <c r="C66" i="1"/>
  <c r="C62" i="1"/>
  <c r="C58" i="1"/>
  <c r="C57" i="1" s="1"/>
  <c r="C55" i="1"/>
  <c r="C53" i="1"/>
  <c r="C52" i="1" s="1"/>
  <c r="C28" i="1"/>
  <c r="C27" i="1" s="1"/>
  <c r="C23" i="1"/>
  <c r="C16" i="1"/>
  <c r="C15" i="1" s="1"/>
  <c r="C9" i="1"/>
  <c r="D15" i="1" l="1"/>
  <c r="D14" i="1" s="1"/>
  <c r="G15" i="1"/>
  <c r="G14" i="1" s="1"/>
  <c r="F65" i="1"/>
  <c r="F64" i="1" s="1"/>
  <c r="F15" i="1"/>
  <c r="F14" i="1" s="1"/>
  <c r="C65" i="1"/>
  <c r="C64" i="1" s="1"/>
  <c r="E98" i="1"/>
  <c r="G98" i="1"/>
  <c r="D98" i="1"/>
  <c r="C51" i="1"/>
  <c r="C14" i="1"/>
  <c r="C8" i="1" s="1"/>
  <c r="C7" i="1" s="1"/>
  <c r="F98" i="1"/>
  <c r="G65" i="1"/>
  <c r="G64" i="1" s="1"/>
  <c r="G57" i="1"/>
  <c r="E51" i="1"/>
  <c r="F51" i="1"/>
  <c r="D51" i="1"/>
  <c r="G52" i="1"/>
  <c r="E14" i="1"/>
  <c r="G51" i="1" l="1"/>
  <c r="G8" i="1" s="1"/>
  <c r="G7" i="1" s="1"/>
  <c r="F8" i="1"/>
  <c r="F7" i="1" s="1"/>
  <c r="D8" i="1"/>
  <c r="D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G192" i="2"/>
  <c r="H192" i="2"/>
  <c r="H188" i="2" s="1"/>
  <c r="H187" i="2" s="1"/>
  <c r="H186" i="2" s="1"/>
  <c r="F187" i="2"/>
  <c r="F186" i="2" s="1"/>
  <c r="D94" i="2"/>
  <c r="E94" i="2"/>
  <c r="F94" i="2"/>
  <c r="G94" i="2"/>
  <c r="H94" i="2"/>
  <c r="C94" i="2"/>
  <c r="G188" i="2" l="1"/>
  <c r="G187" i="2" s="1"/>
  <c r="G186" i="2" s="1"/>
  <c r="D224" i="2"/>
  <c r="E224" i="2"/>
  <c r="F224" i="2"/>
  <c r="G224" i="2"/>
  <c r="H224" i="2"/>
  <c r="C224" i="2"/>
  <c r="F226" i="2" l="1"/>
  <c r="F225" i="2" s="1"/>
  <c r="D227" i="2"/>
  <c r="D226" i="2" s="1"/>
  <c r="D225" i="2" s="1"/>
  <c r="E227" i="2"/>
  <c r="E226" i="2" s="1"/>
  <c r="E225" i="2" s="1"/>
  <c r="F227" i="2"/>
  <c r="G227" i="2"/>
  <c r="G226" i="2" s="1"/>
  <c r="G225" i="2" s="1"/>
  <c r="H227" i="2"/>
  <c r="H226" i="2" s="1"/>
  <c r="H225" i="2" s="1"/>
  <c r="F220" i="2"/>
  <c r="F219" i="2" s="1"/>
  <c r="D221" i="2"/>
  <c r="D220" i="2" s="1"/>
  <c r="D219" i="2" s="1"/>
  <c r="E221" i="2"/>
  <c r="E220" i="2" s="1"/>
  <c r="E219" i="2" s="1"/>
  <c r="F221" i="2"/>
  <c r="G221" i="2"/>
  <c r="G220" i="2" s="1"/>
  <c r="G219" i="2" s="1"/>
  <c r="H221" i="2"/>
  <c r="H220" i="2" s="1"/>
  <c r="H219" i="2" s="1"/>
  <c r="D223" i="2"/>
  <c r="D222" i="2" s="1"/>
  <c r="E223" i="2"/>
  <c r="E222" i="2" s="1"/>
  <c r="F223" i="2"/>
  <c r="F222" i="2" s="1"/>
  <c r="G223" i="2"/>
  <c r="G222" i="2" s="1"/>
  <c r="H223" i="2"/>
  <c r="H222" i="2" s="1"/>
  <c r="D215" i="2"/>
  <c r="E215" i="2"/>
  <c r="F215" i="2"/>
  <c r="G215" i="2"/>
  <c r="G210" i="2" s="1"/>
  <c r="G14" i="2" s="1"/>
  <c r="H215" i="2"/>
  <c r="D211" i="2"/>
  <c r="D210" i="2" s="1"/>
  <c r="D14" i="2" s="1"/>
  <c r="E211" i="2"/>
  <c r="E210" i="2" s="1"/>
  <c r="E14" i="2" s="1"/>
  <c r="F211" i="2"/>
  <c r="F210" i="2" s="1"/>
  <c r="F14" i="2" s="1"/>
  <c r="G211" i="2"/>
  <c r="H211" i="2"/>
  <c r="H210" i="2" s="1"/>
  <c r="H14" i="2" s="1"/>
  <c r="G12" i="2"/>
  <c r="C192" i="2"/>
  <c r="D185" i="2"/>
  <c r="E185" i="2"/>
  <c r="F185" i="2"/>
  <c r="G185" i="2"/>
  <c r="G18" i="2" s="1"/>
  <c r="H185" i="2"/>
  <c r="H18" i="2" s="1"/>
  <c r="E12" i="2"/>
  <c r="D12" i="2"/>
  <c r="F12" i="2"/>
  <c r="H12" i="2"/>
  <c r="D177" i="2"/>
  <c r="E177" i="2"/>
  <c r="E169" i="2" s="1"/>
  <c r="F177" i="2"/>
  <c r="G177" i="2"/>
  <c r="G169" i="2" s="1"/>
  <c r="H177" i="2"/>
  <c r="H169" i="2" s="1"/>
  <c r="D169" i="2"/>
  <c r="F169" i="2"/>
  <c r="D151" i="2"/>
  <c r="D137" i="2" s="1"/>
  <c r="E151" i="2"/>
  <c r="F151" i="2"/>
  <c r="G151" i="2"/>
  <c r="H151" i="2"/>
  <c r="H137" i="2" s="1"/>
  <c r="E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G75" i="2"/>
  <c r="G15" i="2" s="1"/>
  <c r="H1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E36" i="2"/>
  <c r="F36" i="2"/>
  <c r="G36" i="2"/>
  <c r="H36" i="2"/>
  <c r="D34" i="2"/>
  <c r="E34" i="2"/>
  <c r="F34" i="2"/>
  <c r="G34" i="2"/>
  <c r="H34" i="2"/>
  <c r="F15" i="2"/>
  <c r="D18" i="2"/>
  <c r="E18" i="2"/>
  <c r="F18" i="2"/>
  <c r="D24" i="2"/>
  <c r="E24" i="2"/>
  <c r="F24" i="2"/>
  <c r="G24" i="2"/>
  <c r="H24" i="2"/>
  <c r="C227" i="2"/>
  <c r="C226" i="2" s="1"/>
  <c r="C225" i="2" s="1"/>
  <c r="C223" i="2"/>
  <c r="C222" i="2" s="1"/>
  <c r="C221" i="2"/>
  <c r="C220" i="2" s="1"/>
  <c r="C219"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<sst xmlns="http://schemas.openxmlformats.org/spreadsheetml/2006/main" count="578" uniqueCount="515">
  <si>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</si>
  <si>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</si>
  <si>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</si>
  <si>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</si>
  <si>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</si>
  <si>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</si>
  <si>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</si>
  <si>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</si>
  <si>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</si>
  <si>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</si>
  <si>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</si>
  <si>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</si>
  <si>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</si>
  <si>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</si>
  <si>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</si>
  <si>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</si>
  <si>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</si>
  <si>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</si>
  <si>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</si>
  <si>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</si>
  <si>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</si>
  <si>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</si>
  <si>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</si>
  <si>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</si>
  <si>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</si>
  <si>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</si>
  <si>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</si>
  <si>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</si>
  <si>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</si>
  <si>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</si>
  <si>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</si>
  <si>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</si>
  <si>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</si>
  <si>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</si>
  <si>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</si>
  <si>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</si>
  <si>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</si>
  <si>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</si>
  <si>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</si>
  <si>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</si>
  <si>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</si>
  <si>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</si>
  <si>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</si>
  <si>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</si>
  <si>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</si>
  <si>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</si>
  <si>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</si>
  <si>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</si>
  <si>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</si>
  <si>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</si>
  <si>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</si>
  <si>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</si>
  <si>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</si>
  <si>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</si>
  <si>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</si>
  <si>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</si>
  <si>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</si>
  <si>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</si>
  <si>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</si>
  <si>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</si>
  <si>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</si>
  <si>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</si>
  <si>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</si>
  <si>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</si>
  <si>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</si>
  <si>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</si>
  <si>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</si>
  <si>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</si>
  <si>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</si>
  <si>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</si>
  <si>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</si>
  <si>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</si>
  <si>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</si>
  <si>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</si>
  <si>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</si>
  <si>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</si>
  <si>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</si>
  <si>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</si>
  <si>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</si>
  <si>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</si>
  <si>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</si>
  <si>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</si>
  <si>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</si>
  <si>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</si>
  <si>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</si>
  <si>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</si>
  <si>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</si>
  <si>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</si>
  <si>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</si>
  <si>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</si>
  <si>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</si>
  <si>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</si>
  <si>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</si>
  <si>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</si>
  <si>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</si>
  <si>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</si>
  <si>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</si>
  <si>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</si>
  <si>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</si>
  <si>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</si>
  <si>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</si>
  <si>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</si>
  <si>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</si>
  <si>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</si>
  <si>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</si>
  <si>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</si>
  <si>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</si>
  <si>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</si>
  <si>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</si>
  <si>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</si>
  <si>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</si>
  <si>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</si>
  <si>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</si>
  <si>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</si>
  <si>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</si>
  <si>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</si>
  <si>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</si>
  <si>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</si>
  <si>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</si>
  <si>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</si>
  <si>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</si>
  <si>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</si>
  <si>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</si>
  <si>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</si>
  <si>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</si>
  <si>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</si>
  <si>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</si>
  <si>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</si>
  <si>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</si>
  <si>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</si>
  <si>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</si>
  <si>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</si>
  <si>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</si>
  <si>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</si>
  <si>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</si>
  <si>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</si>
  <si>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</si>
  <si>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</si>
  <si>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</si>
  <si>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</si>
  <si>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</si>
  <si>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</si>
  <si>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</si>
  <si>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</si>
  <si>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</si>
  <si>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</si>
  <si>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</si>
  <si>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</si>
  <si>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</si>
  <si>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</si>
  <si>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</si>
  <si>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</si>
  <si>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</si>
  <si>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</si>
  <si>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</si>
  <si>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</si>
  <si>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</si>
  <si>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</si>
  <si>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</si>
  <si>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</si>
  <si>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</si>
  <si>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</si>
  <si>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</si>
  <si>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</si>
  <si>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</si>
  <si>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</si>
  <si>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</si>
  <si>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</si>
  <si>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</si>
  <si>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</si>
  <si>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</si>
  <si>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</si>
  <si>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</si>
  <si>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</si>
  <si>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</si>
  <si>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</si>
  <si>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</si>
  <si>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</si>
  <si>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</si>
  <si>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</si>
  <si>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</si>
  <si>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</si>
  <si>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</si>
  <si>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</si>
  <si>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</si>
  <si>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</si>
  <si>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</si>
  <si>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</si>
  <si>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</si>
  <si>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</si>
  <si>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</si>
  <si>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</si>
  <si>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</si>
  <si>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</si>
  <si>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</si>
  <si>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</si>
  <si>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</si>
  <si>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</si>
  <si>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</si>
  <si>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</si>
  <si>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</si>
  <si>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</si>
  <si>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</si>
  <si>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</si>
  <si>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</si>
  <si>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</si>
  <si>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</si>
  <si>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</si>
  <si>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</si>
  <si>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</si>
  <si>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</si>
  <si>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</si>
  <si>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</si>
  <si>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</si>
  <si>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</si>
  <si>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</si>
  <si>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</si>
  <si>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</si>
  <si>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</si>
  <si>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</si>
  <si>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</si>
  <si>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</si>
  <si>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</si>
  <si>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</si>
  <si>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</si>
  <si>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</si>
  <si>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</si>
  <si>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</si>
  <si>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</si>
  <si>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</si>
  <si>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</si>
  <si>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</si>
  <si>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</si>
  <si>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</si>
  <si>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</si>
  <si>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</si>
  <si>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</si>
  <si>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</si>
  <si>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</si>
  <si>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</si>
  <si>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</si>
  <si>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</si>
  <si>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</si>
  <si>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</si>
  <si>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</si>
  <si>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</si>
  <si>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</si>
  <si>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</si>
  <si>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</si>
  <si>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</si>
  <si>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</si>
  <si>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</si>
  <si>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</si>
  <si>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</si>
  <si>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</si>
  <si>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</si>
  <si>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</si>
  <si>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</si>
  <si>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</si>
  <si>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</si>
  <si>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</si>
  <si>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</si>
  <si>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</si>
  <si>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</si>
  <si>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</si>
  <si>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</si>
  <si>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</si>
  <si>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</si>
  <si>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</si>
  <si>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</si>
  <si>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</si>
  <si>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</si>
  <si>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</si>
  <si>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</si>
  <si>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</si>
  <si>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</si>
  <si>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</si>
  <si>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</si>
  <si>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</si>
  <si>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</si>
  <si>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</si>
  <si>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</si>
  <si>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</si>
  <si>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</si>
  <si>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</si>
  <si>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</si>
  <si>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</si>
  <si>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</si>
  <si>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</si>
  <si>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</si>
  <si>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</si>
  <si>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</si>
  <si>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</si>
  <si>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</si>
  <si>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</si>
  <si>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</si>
  <si>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</si>
  <si>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</si>
  <si>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</si>
  <si>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</si>
  <si>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</si>
  <si>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</si>
  <si>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</si>
  <si>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</si>
  <si>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</si>
  <si>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</si>
  <si>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</si>
  <si>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</si>
  <si>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</si>
  <si>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</si>
  <si>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</si>
  <si>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</si>
  <si>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</si>
  <si>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</si>
  <si>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</si>
  <si>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</si>
  <si>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</si>
  <si>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</si>
  <si>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</si>
  <si>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</si>
  <si>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</si>
  <si>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</si>
  <si>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</si>
  <si>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</si>
  <si>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</si>
  <si>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</si>
  <si>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</si>
  <si>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</si>
  <si>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</si>
  <si>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</si>
  <si>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</si>
  <si>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</si>
  <si>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</si>
  <si>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</si>
  <si>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</si>
  <si>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</si>
  <si>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</si>
  <si>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</si>
  <si>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</si>
  <si>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</si>
  <si>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</si>
  <si>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</si>
  <si>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</si>
  <si>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</si>
  <si>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</si>
  <si>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</si>
  <si>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</si>
  <si>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</si>
  <si>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</si>
  <si>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</si>
  <si>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</si>
  <si>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</si>
  <si>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</si>
  <si>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</si>
  <si>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</si>
  <si>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</si>
  <si>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</si>
  <si>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</si>
  <si>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</si>
  <si>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</si>
  <si>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</si>
  <si>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</si>
  <si>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</si>
  <si>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</si>
  <si>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</si>
  <si>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</si>
  <si>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</si>
  <si>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</si>
  <si>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</si>
  <si>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</si>
  <si>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</si>
  <si>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</si>
  <si>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</si>
  <si>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</si>
  <si>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</si>
  <si>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</si>
  <si>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</si>
  <si>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</si>
  <si>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</si>
  <si>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</si>
  <si>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</si>
  <si>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</si>
  <si>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</si>
  <si>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</si>
  <si>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</si>
  <si>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</si>
  <si>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</si>
  <si>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</si>
  <si>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</si>
  <si>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</si>
  <si>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</si>
  <si>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</si>
  <si>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</si>
  <si>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</si>
  <si>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</si>
  <si>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</si>
  <si>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</si>
  <si>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</si>
  <si>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</si>
  <si>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</si>
  <si>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</si>
  <si>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</si>
  <si>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</si>
  <si>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</si>
  <si>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</si>
  <si>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</si>
  <si>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</si>
  <si>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</si>
  <si>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</si>
  <si>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</si>
  <si>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</si>
  <si>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</si>
  <si>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</si>
  <si>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</si>
  <si>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</si>
  <si>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</si>
  <si>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</si>
  <si>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</si>
  <si>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</si>
  <si>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</si>
  <si>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</si>
  <si>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</si>
  <si>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</si>
  <si>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</si>
  <si>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</si>
  <si>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</si>
  <si>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</si>
  <si>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</si>
  <si>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</si>
  <si>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</si>
  <si>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</si>
  <si>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</si>
  <si>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</si>
  <si>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</si>
  <si>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</si>
  <si>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</si>
  <si>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</si>
  <si>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</si>
  <si>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</si>
  <si>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</si>
  <si>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</si>
  <si>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</si>
  <si>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</si>
  <si>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</si>
  <si>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</si>
  <si>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</si>
  <si>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</si>
  <si>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</si>
  <si>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</si>
  <si>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</si>
  <si>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</si>
  <si>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</si>
  <si>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</si>
  <si>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</si>
  <si>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</si>
  <si>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</si>
  <si>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</si>
  <si>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</si>
  <si>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</si>
  <si>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</si>
  <si>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</si>
  <si>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</si>
  <si>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</si>
  <si>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</si>
  <si>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</si>
  <si>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</si>
  <si>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</si>
  <si>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</si>
  <si>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</si>
  <si>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</si>
  <si>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</si>
  <si>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</si>
  <si>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</si>
  <si>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</si>
  <si>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</si>
  <si>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</si>
  <si>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</si>
  <si>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</si>
  <si>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</si>
  <si>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</si>
  <si>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</si>
  <si>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</si>
  <si>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</si>
  <si>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</si>
  <si>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</si>
  <si>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</si>
  <si>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</si>
  <si>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</si>
  <si>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</si>
  <si>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</si>
  <si>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</si>
  <si>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</si>
  <si>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</si>
  <si>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</si>
  <si>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</si>
  <si>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</si>
  <si>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</si>
  <si>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</si>
  <si>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</si>
  <si>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</si>
  <si>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</si>
  <si>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</si>
  <si>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</si>
  <si>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</si>
  <si>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</si>
  <si>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</si>
  <si>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</si>
  <si>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</si>
  <si>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CASA DE ASIGURARI DE SANATATE HUNEDOARA</t>
  </si>
  <si>
    <t>DIRECTOR GENERAL</t>
  </si>
  <si>
    <t>EC. DAVID ADRIAN</t>
  </si>
  <si>
    <t>DR. EC. CUMPANASU ECATERINA</t>
  </si>
  <si>
    <t xml:space="preserve">            DIRECTOR ECONOMIC</t>
  </si>
  <si>
    <t xml:space="preserve">              CONT DE EXECUTIE VENITURI IANUARIE 2022</t>
  </si>
  <si>
    <t>CONT DE EXECUTIE CHELTUIELI IANUARIE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</si>
</sst>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zoomScaleNormal="100" workbookViewId="0">
      <pane xSplit="4" ySplit="6" topLeftCell="F89" activePane="bottomRight" state="frozen"/>
      <selection activeCell="C79" sqref="C79:E79"/>
      <selection pane="topRight" activeCell="C79" sqref="C79:E79"/>
      <selection pane="bottomLeft" activeCell="C79" sqref="C79:E79"/>
      <selection pane="bottomRight" activeCell="F106" sqref="F106"/>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2.28515625" style="56" customWidth="1"/>
    <col min="10" max="10" width="9.28515625" style="56" hidden="1" customWidth="1"/>
    <col min="11" max="11" width="10.28515625" style="56" hidden="1" customWidth="1"/>
    <col min="12" max="12" width="9.85546875" style="56" hidden="1"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508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412164000</v>
      </c>
      <c r="E7" s="86">
        <f>+E8+E64+E105+E91+E88</f>
        <v>0</v>
      </c>
      <c r="F7" s="86">
        <f>+F8+F64+F105+F91+F88</f>
        <v>33756371.089999996</v>
      </c>
      <c r="G7" s="86">
        <f>+G8+G64+G105+G91+G88</f>
        <v>33756371.089999996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0</v>
      </c>
      <c r="F8" s="86">
        <f t="shared" si="0"/>
        <v>35082805.089999996</v>
      </c>
      <c r="G8" s="86">
        <f t="shared" si="0"/>
        <v>35082805.089999996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0</v>
      </c>
      <c r="F14" s="86">
        <f t="shared" si="2"/>
        <v>35067922.899999999</v>
      </c>
      <c r="G14" s="86">
        <f t="shared" si="2"/>
        <v>35067922.899999999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0</v>
      </c>
      <c r="F15" s="86">
        <f t="shared" si="3"/>
        <v>1842407.9</v>
      </c>
      <c r="G15" s="86">
        <f t="shared" si="3"/>
        <v>1842407.9</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402508</v>
      </c>
      <c r="G16" s="86">
        <f t="shared" si="4"/>
        <v>402508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402508</v>
      </c>
      <c r="G17" s="45">
        <v>402508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52825</v>
      </c>
      <c r="G23" s="86">
        <f t="shared" si="5"/>
        <v>52825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52825</v>
      </c>
      <c r="G24" s="45">
        <v>52825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c r="F26" s="45">
        <v>1387074.9</v>
      </c>
      <c r="G26" s="45">
        <v>1387074.9</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0</v>
      </c>
      <c r="F27" s="86">
        <f t="shared" si="6"/>
        <v>33225515</v>
      </c>
      <c r="G27" s="86">
        <f t="shared" si="6"/>
        <v>33225515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0</v>
      </c>
      <c r="F28" s="86">
        <f t="shared" si="7"/>
        <v>32654837</v>
      </c>
      <c r="G28" s="86">
        <f t="shared" si="7"/>
        <v>32654837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c r="F29" s="45">
        <v>30005470</v>
      </c>
      <c r="G29" s="45">
        <v>30005470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10360</v>
      </c>
      <c r="G30" s="45">
        <v>10360</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v>2639007</v>
      </c>
      <c r="G32" s="45">
        <v>2639007</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c r="F36" s="45">
        <v>454</v>
      </c>
      <c r="G36" s="45">
        <v>454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0</v>
      </c>
      <c r="G37" s="45">
        <v>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v>1591</v>
      </c>
      <c r="G42" s="45">
        <v>1591</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-741</v>
      </c>
      <c r="G43" s="45">
        <v>-741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134492</v>
      </c>
      <c r="G44" s="45">
        <v>134492</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c r="F45" s="45">
        <v>7495.5</v>
      </c>
      <c r="G45" s="45">
        <v>7495.5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c r="F48" s="45">
        <v>12847</v>
      </c>
      <c r="G48" s="45">
        <v>12847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c r="F49" s="45">
        <v>414539.5</v>
      </c>
      <c r="G49" s="45">
        <v>414539.5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0</v>
      </c>
      <c r="F51" s="86">
        <f t="shared" si="8"/>
        <v>14882.19</v>
      </c>
      <c r="G51" s="86">
        <f t="shared" si="8"/>
        <v>14882.19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0</v>
      </c>
      <c r="F57" s="86">
        <f t="shared" si="12"/>
        <v>14882.19</v>
      </c>
      <c r="G57" s="86">
        <f t="shared" si="12"/>
        <v>14882.19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0</v>
      </c>
      <c r="F58" s="86">
        <f t="shared" si="13"/>
        <v>14882.19</v>
      </c>
      <c r="G58" s="86">
        <f t="shared" si="13"/>
        <v>14882.19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c r="F61" s="45">
        <v>14882.19</v>
      </c>
      <c r="G61" s="45">
        <v>14882.19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2615000</v>
      </c>
      <c r="E64" s="86">
        <f t="shared" si="15"/>
        <v>0</v>
      </c>
      <c r="F64" s="86">
        <f t="shared" si="15"/>
        <v>-97</v>
      </c>
      <c r="G64" s="86">
        <f t="shared" si="15"/>
        <v>-97</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2615000</v>
      </c>
      <c r="E65" s="86">
        <f t="shared" si="16"/>
        <v>0</v>
      </c>
      <c r="F65" s="86">
        <f t="shared" si="16"/>
        <v>-97</v>
      </c>
      <c r="G65" s="86">
        <f t="shared" si="16"/>
        <v>-97</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2615000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2615000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-97</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v>-97</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-1326337</v>
      </c>
      <c r="G105" s="86">
        <f t="shared" si="26"/>
        <v>-1326337</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-1326337</v>
      </c>
      <c r="G106" s="45">
        <v>-1326337</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t="s">
        <v>509</v>
      </c>
      <c r="C108" s="5"/>
      <c r="D108" s="46" t="s">
        <v>512</v>
      </c>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510</v>
      </c>
      <c r="C109" s="5"/>
      <c r="D109" s="46" t="s">
        <v>511</v>
      </c>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C29:C50 C54:C55 F69:G78 F80:G81 C17:C26 F54:G54 F90:G90 D23:G23 D55:G55 C57:G57 C64:G65 D79:G79 F93:G94 F96:G97 F17:G22 F61:G61 F24:G26 F29:G50 F85:G87"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2" orientation="portrait" r:id="rId1"/>
  <headerFooter alignWithMargins="0"/>
  <colBreaks count="1" manualBreakCount="1">
    <brk id="12" max="1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231"/>
  <sheetViews>
    <sheetView tabSelected="1" zoomScale="90" zoomScaleNormal="90" workbookViewId="0">
      <pane xSplit="3" ySplit="6" topLeftCell="D208" activePane="bottomRight" state="frozen"/>
      <selection activeCell="G7" sqref="G7:H209"/>
      <selection pane="topRight" activeCell="G7" sqref="G7:H209"/>
      <selection pane="bottomLeft" activeCell="G7" sqref="G7:H209"/>
      <selection pane="bottomRight" activeCell="B4" sqref="B4"/>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8" style="4" customWidth="1"/>
    <col min="6" max="6" width="15.7109375" style="4" hidden="1" customWidth="1"/>
    <col min="7" max="7" width="15.42578125" style="4" bestFit="1" customWidth="1"/>
    <col min="8" max="8" width="14.5703125" style="4" bestFit="1" customWidth="1"/>
    <col min="9" max="9" width="2" style="5" customWidth="1"/>
    <col min="10" max="16384" width="9.140625" style="5"/>
  </cols>
  <sheetData>
    <row r="1" spans="1:8" ht="17.25" x14ac:dyDescent="0.3">
      <c r="B1" s="2" t="s">
        <v>514</v>
      </c>
      <c r="C1" s="3"/>
    </row>
    <row r="2" spans="1:8" x14ac:dyDescent="0.3">
      <c r="B2" s="3" t="s">
        <v>508</v>
      </c>
      <c r="C2" s="3"/>
    </row>
    <row r="3" spans="1:8" x14ac:dyDescent="0.3">
      <c r="B3" s="3"/>
      <c r="C3" s="3"/>
      <c r="D3" s="6"/>
    </row>
    <row r="4" spans="1:8" x14ac:dyDescent="0.3">
      <c r="D4" s="7"/>
      <c r="E4" s="7"/>
      <c r="F4" s="8"/>
      <c r="G4" s="9"/>
      <c r="H4" s="98"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410871960</v>
      </c>
      <c r="E7" s="87">
        <f t="shared" si="1"/>
        <v>421388960</v>
      </c>
      <c r="F7" s="87">
        <f t="shared" si="1"/>
        <v>6474020</v>
      </c>
      <c r="G7" s="87">
        <f t="shared" si="1"/>
        <v>91342071.209999993</v>
      </c>
      <c r="H7" s="87">
        <f t="shared" si="1"/>
        <v>91342071.209999993</v>
      </c>
    </row>
    <row r="8" spans="1:8" s="19" customFormat="1" x14ac:dyDescent="0.3">
      <c r="A8" s="17" t="s">
        <v>202</v>
      </c>
      <c r="B8" s="20" t="s">
        <v>189</v>
      </c>
      <c r="C8" s="88">
        <f t="shared" ref="C8" si="2">+C9+C10+C13+C11+C12+C15+C185+C14</f>
        <v>0</v>
      </c>
      <c r="D8" s="88">
        <f t="shared" ref="D8:H8" si="3">+D9+D10+D13+D11+D12+D15+D185+D14</f>
        <v>410871960</v>
      </c>
      <c r="E8" s="88">
        <f t="shared" si="3"/>
        <v>421388960</v>
      </c>
      <c r="F8" s="88">
        <f t="shared" si="3"/>
        <v>6474020</v>
      </c>
      <c r="G8" s="88">
        <f t="shared" si="3"/>
        <v>91342071.209999993</v>
      </c>
      <c r="H8" s="88">
        <f t="shared" si="3"/>
        <v>91342071.209999993</v>
      </c>
    </row>
    <row r="9" spans="1:8" s="19" customFormat="1" x14ac:dyDescent="0.3">
      <c r="A9" s="17" t="s">
        <v>204</v>
      </c>
      <c r="B9" s="20" t="s">
        <v>190</v>
      </c>
      <c r="C9" s="88">
        <f t="shared" ref="C9" si="4">+C23</f>
        <v>0</v>
      </c>
      <c r="D9" s="88">
        <f t="shared" ref="D9:H9" si="5">+D23</f>
        <v>5598000</v>
      </c>
      <c r="E9" s="88">
        <f t="shared" si="5"/>
        <v>5598000</v>
      </c>
      <c r="F9" s="88">
        <f t="shared" si="5"/>
        <v>4487020</v>
      </c>
      <c r="G9" s="88">
        <f t="shared" si="5"/>
        <v>454203</v>
      </c>
      <c r="H9" s="88">
        <f t="shared" si="5"/>
        <v>454203</v>
      </c>
    </row>
    <row r="10" spans="1:8" s="19" customFormat="1" ht="16.5" customHeight="1" x14ac:dyDescent="0.3">
      <c r="A10" s="17" t="s">
        <v>205</v>
      </c>
      <c r="B10" s="20" t="s">
        <v>191</v>
      </c>
      <c r="C10" s="88">
        <f t="shared" ref="C10" si="6">+C44</f>
        <v>0</v>
      </c>
      <c r="D10" s="88">
        <f t="shared" ref="D10:H10" si="7">+D44</f>
        <v>95382960</v>
      </c>
      <c r="E10" s="88">
        <f t="shared" si="7"/>
        <v>105899960</v>
      </c>
      <c r="F10" s="88">
        <f t="shared" si="7"/>
        <v>47000</v>
      </c>
      <c r="G10" s="88">
        <f t="shared" si="7"/>
        <v>57491930.999999993</v>
      </c>
      <c r="H10" s="88">
        <f t="shared" si="7"/>
        <v>57491930.999999993</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C186</f>
        <v>0</v>
      </c>
      <c r="D12" s="88">
        <f t="shared" ref="D12:H12" si="11">D186</f>
        <v>265670000</v>
      </c>
      <c r="E12" s="88">
        <f t="shared" si="11"/>
        <v>265670000</v>
      </c>
      <c r="F12" s="88">
        <f t="shared" si="11"/>
        <v>1940000</v>
      </c>
      <c r="G12" s="88">
        <f t="shared" si="11"/>
        <v>28138402</v>
      </c>
      <c r="H12" s="88">
        <f t="shared" si="11"/>
        <v>28138402</v>
      </c>
    </row>
    <row r="13" spans="1:8" s="19" customFormat="1" ht="16.5" customHeight="1" x14ac:dyDescent="0.3">
      <c r="A13" s="17" t="s">
        <v>209</v>
      </c>
      <c r="B13" s="20" t="s">
        <v>194</v>
      </c>
      <c r="C13" s="88">
        <f t="shared" ref="C13" si="12">C203</f>
        <v>0</v>
      </c>
      <c r="D13" s="88">
        <f t="shared" ref="D13:H13" si="13">D203</f>
        <v>44213000</v>
      </c>
      <c r="E13" s="88">
        <f t="shared" si="13"/>
        <v>44213000</v>
      </c>
      <c r="F13" s="88">
        <f t="shared" si="13"/>
        <v>0</v>
      </c>
      <c r="G13" s="88">
        <f t="shared" si="13"/>
        <v>5259195</v>
      </c>
      <c r="H13" s="88">
        <f t="shared" si="13"/>
        <v>5259195</v>
      </c>
    </row>
    <row r="14" spans="1:8"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8000</v>
      </c>
      <c r="E15" s="88">
        <f t="shared" si="17"/>
        <v>8000</v>
      </c>
      <c r="F15" s="88">
        <f t="shared" si="17"/>
        <v>0</v>
      </c>
      <c r="G15" s="88">
        <f t="shared" si="17"/>
        <v>460</v>
      </c>
      <c r="H15" s="88">
        <f t="shared" si="17"/>
        <v>460</v>
      </c>
    </row>
    <row r="16" spans="1:8"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C185+C209</f>
        <v>0</v>
      </c>
      <c r="D18" s="88">
        <f t="shared" ref="D18:H18" si="22">D185+D209</f>
        <v>0</v>
      </c>
      <c r="E18" s="88">
        <f t="shared" si="22"/>
        <v>0</v>
      </c>
      <c r="F18" s="88">
        <f t="shared" si="22"/>
        <v>0</v>
      </c>
      <c r="G18" s="88">
        <f t="shared" si="22"/>
        <v>-2119.79</v>
      </c>
      <c r="H18" s="88">
        <f t="shared" si="22"/>
        <v>-2119.79</v>
      </c>
    </row>
    <row r="19" spans="1:8" s="19" customFormat="1" ht="16.5" customHeight="1" x14ac:dyDescent="0.3">
      <c r="A19" s="17" t="s">
        <v>221</v>
      </c>
      <c r="B19" s="20" t="s">
        <v>203</v>
      </c>
      <c r="C19" s="88">
        <f t="shared" ref="C19" si="23">+C20+C16</f>
        <v>0</v>
      </c>
      <c r="D19" s="88">
        <f t="shared" ref="D19:H19" si="24">+D20+D16</f>
        <v>410871960</v>
      </c>
      <c r="E19" s="88">
        <f t="shared" si="24"/>
        <v>421388960</v>
      </c>
      <c r="F19" s="88">
        <f t="shared" si="24"/>
        <v>6474020</v>
      </c>
      <c r="G19" s="88">
        <f t="shared" si="24"/>
        <v>91342071.209999993</v>
      </c>
      <c r="H19" s="88">
        <f t="shared" si="24"/>
        <v>91342071.209999993</v>
      </c>
    </row>
    <row r="20" spans="1:8" s="19" customFormat="1" x14ac:dyDescent="0.3">
      <c r="A20" s="17" t="s">
        <v>223</v>
      </c>
      <c r="B20" s="20" t="s">
        <v>189</v>
      </c>
      <c r="C20" s="88">
        <f t="shared" ref="C20" si="25">C9+C10+C11+C12+C13+C15+C185+C14</f>
        <v>0</v>
      </c>
      <c r="D20" s="88">
        <f t="shared" ref="D20:H20" si="26">D9+D10+D11+D12+D13+D15+D185+D14</f>
        <v>410871960</v>
      </c>
      <c r="E20" s="88">
        <f t="shared" si="26"/>
        <v>421388960</v>
      </c>
      <c r="F20" s="88">
        <f t="shared" si="26"/>
        <v>6474020</v>
      </c>
      <c r="G20" s="88">
        <f t="shared" si="26"/>
        <v>91342071.209999993</v>
      </c>
      <c r="H20" s="88">
        <f t="shared" si="26"/>
        <v>91342071.209999993</v>
      </c>
    </row>
    <row r="21" spans="1:8" s="19" customFormat="1" ht="16.5" customHeight="1" x14ac:dyDescent="0.3">
      <c r="A21" s="21" t="s">
        <v>225</v>
      </c>
      <c r="B21" s="20" t="s">
        <v>206</v>
      </c>
      <c r="C21" s="88">
        <f t="shared" ref="C21" si="27">+C22+C78+C185</f>
        <v>0</v>
      </c>
      <c r="D21" s="88">
        <f t="shared" ref="D21:H21" si="28">+D22+D78+D185</f>
        <v>366658960</v>
      </c>
      <c r="E21" s="88">
        <f t="shared" si="28"/>
        <v>377175960</v>
      </c>
      <c r="F21" s="88">
        <f t="shared" si="28"/>
        <v>6474020</v>
      </c>
      <c r="G21" s="88">
        <f t="shared" si="28"/>
        <v>86082876.209999993</v>
      </c>
      <c r="H21" s="88">
        <f t="shared" si="28"/>
        <v>86082876.209999993</v>
      </c>
    </row>
    <row r="22" spans="1:8" s="19" customFormat="1" ht="16.5" customHeight="1" x14ac:dyDescent="0.3">
      <c r="A22" s="17" t="s">
        <v>227</v>
      </c>
      <c r="B22" s="20" t="s">
        <v>189</v>
      </c>
      <c r="C22" s="88">
        <f t="shared" ref="C22" si="29">+C23+C44+C72+C186+C75+C210</f>
        <v>0</v>
      </c>
      <c r="D22" s="88">
        <f t="shared" ref="D22:H22" si="30">+D23+D44+D72+D186+D75+D210</f>
        <v>366658960</v>
      </c>
      <c r="E22" s="88">
        <f t="shared" si="30"/>
        <v>377175960</v>
      </c>
      <c r="F22" s="88">
        <f t="shared" si="30"/>
        <v>6474020</v>
      </c>
      <c r="G22" s="88">
        <f t="shared" si="30"/>
        <v>86084996</v>
      </c>
      <c r="H22" s="88">
        <f t="shared" si="30"/>
        <v>86084996</v>
      </c>
    </row>
    <row r="23" spans="1:8" s="19" customFormat="1" x14ac:dyDescent="0.3">
      <c r="A23" s="17" t="s">
        <v>229</v>
      </c>
      <c r="B23" s="20" t="s">
        <v>190</v>
      </c>
      <c r="C23" s="88">
        <f t="shared" ref="C23" si="31">+C24+C36+C34</f>
        <v>0</v>
      </c>
      <c r="D23" s="88">
        <f t="shared" ref="D23:H23" si="32">+D24+D36+D34</f>
        <v>5598000</v>
      </c>
      <c r="E23" s="88">
        <f t="shared" si="32"/>
        <v>5598000</v>
      </c>
      <c r="F23" s="88">
        <f t="shared" si="32"/>
        <v>4487020</v>
      </c>
      <c r="G23" s="88">
        <f t="shared" si="32"/>
        <v>454203</v>
      </c>
      <c r="H23" s="88">
        <f t="shared" si="32"/>
        <v>454203</v>
      </c>
    </row>
    <row r="24" spans="1:8" s="19" customFormat="1" ht="16.5" customHeight="1" x14ac:dyDescent="0.3">
      <c r="A24" s="17" t="s">
        <v>231</v>
      </c>
      <c r="B24" s="20" t="s">
        <v>210</v>
      </c>
      <c r="C24" s="88">
        <f t="shared" ref="C24" si="33">C25+C28+C29+C30+C32+C26+C27+C31</f>
        <v>0</v>
      </c>
      <c r="D24" s="88">
        <f t="shared" ref="D24:H24" si="34">D25+D28+D29+D30+D32+D26+D27+D31</f>
        <v>5397000</v>
      </c>
      <c r="E24" s="88">
        <f t="shared" si="34"/>
        <v>5397000</v>
      </c>
      <c r="F24" s="88">
        <f t="shared" si="34"/>
        <v>4487000</v>
      </c>
      <c r="G24" s="88">
        <f t="shared" si="34"/>
        <v>442266</v>
      </c>
      <c r="H24" s="88">
        <f t="shared" si="34"/>
        <v>442266</v>
      </c>
    </row>
    <row r="25" spans="1:8" s="19" customFormat="1" ht="16.5" customHeight="1" x14ac:dyDescent="0.3">
      <c r="A25" s="22" t="s">
        <v>233</v>
      </c>
      <c r="B25" s="23" t="s">
        <v>212</v>
      </c>
      <c r="C25" s="89"/>
      <c r="D25" s="90">
        <v>4487000</v>
      </c>
      <c r="E25" s="90">
        <v>4487000</v>
      </c>
      <c r="F25" s="90">
        <v>4487000</v>
      </c>
      <c r="G25" s="45">
        <v>360063</v>
      </c>
      <c r="H25" s="45">
        <v>360063</v>
      </c>
    </row>
    <row r="26" spans="1:8" s="19" customFormat="1" x14ac:dyDescent="0.3">
      <c r="A26" s="22" t="s">
        <v>235</v>
      </c>
      <c r="B26" s="23" t="s">
        <v>214</v>
      </c>
      <c r="C26" s="89"/>
      <c r="D26" s="90">
        <v>556000</v>
      </c>
      <c r="E26" s="90">
        <v>556000</v>
      </c>
      <c r="F26" s="90"/>
      <c r="G26" s="45">
        <v>52284</v>
      </c>
      <c r="H26" s="45">
        <v>52284</v>
      </c>
    </row>
    <row r="27" spans="1:8" s="19" customFormat="1" x14ac:dyDescent="0.3">
      <c r="A27" s="22" t="s">
        <v>237</v>
      </c>
      <c r="B27" s="23" t="s">
        <v>216</v>
      </c>
      <c r="C27" s="89"/>
      <c r="D27" s="90">
        <v>26000</v>
      </c>
      <c r="E27" s="90">
        <v>26000</v>
      </c>
      <c r="F27" s="90"/>
      <c r="G27" s="45">
        <v>2289</v>
      </c>
      <c r="H27" s="45">
        <v>2289</v>
      </c>
    </row>
    <row r="28" spans="1:8" s="19" customFormat="1" ht="16.5" customHeight="1" x14ac:dyDescent="0.3">
      <c r="A28" s="22" t="s">
        <v>239</v>
      </c>
      <c r="B28" s="24" t="s">
        <v>218</v>
      </c>
      <c r="C28" s="89"/>
      <c r="D28" s="90">
        <v>11000</v>
      </c>
      <c r="E28" s="90">
        <v>11000</v>
      </c>
      <c r="F28" s="90"/>
      <c r="G28" s="45">
        <v>1036</v>
      </c>
      <c r="H28" s="45">
        <v>1036</v>
      </c>
    </row>
    <row r="29" spans="1:8" s="19" customFormat="1" ht="16.5" customHeight="1" x14ac:dyDescent="0.3">
      <c r="A29" s="22" t="s">
        <v>241</v>
      </c>
      <c r="B29" s="24" t="s">
        <v>220</v>
      </c>
      <c r="C29" s="89"/>
      <c r="D29" s="90">
        <v>3000</v>
      </c>
      <c r="E29" s="90">
        <v>3000</v>
      </c>
      <c r="F29" s="90"/>
      <c r="G29" s="45">
        <v>500</v>
      </c>
      <c r="H29" s="45">
        <v>500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c r="G31" s="45">
        <v>16683</v>
      </c>
      <c r="H31" s="45">
        <v>16683</v>
      </c>
    </row>
    <row r="32" spans="1:8" ht="16.5" customHeight="1" x14ac:dyDescent="0.3">
      <c r="A32" s="22" t="s">
        <v>246</v>
      </c>
      <c r="B32" s="24" t="s">
        <v>226</v>
      </c>
      <c r="C32" s="89"/>
      <c r="D32" s="90">
        <v>121000</v>
      </c>
      <c r="E32" s="90">
        <v>121000</v>
      </c>
      <c r="F32" s="90"/>
      <c r="G32" s="45">
        <v>9411</v>
      </c>
      <c r="H32" s="45">
        <v>9411</v>
      </c>
    </row>
    <row r="33" spans="1:8" ht="16.5" customHeight="1" x14ac:dyDescent="0.3">
      <c r="A33" s="22"/>
      <c r="B33" s="24" t="s">
        <v>228</v>
      </c>
      <c r="C33" s="89"/>
      <c r="D33" s="90"/>
      <c r="E33" s="90"/>
      <c r="F33" s="90"/>
      <c r="G33" s="45">
        <v>0</v>
      </c>
      <c r="H33" s="45">
        <v>0</v>
      </c>
    </row>
    <row r="34" spans="1:8" ht="16.5" customHeight="1" x14ac:dyDescent="0.3">
      <c r="A34" s="22" t="s">
        <v>248</v>
      </c>
      <c r="B34" s="20" t="s">
        <v>230</v>
      </c>
      <c r="C34" s="89">
        <f t="shared" ref="C34:H34" si="35">C35</f>
        <v>0</v>
      </c>
      <c r="D34" s="89">
        <f t="shared" si="35"/>
        <v>80000</v>
      </c>
      <c r="E34" s="89">
        <f t="shared" si="35"/>
        <v>80000</v>
      </c>
      <c r="F34" s="89">
        <f t="shared" si="35"/>
        <v>0</v>
      </c>
      <c r="G34" s="89">
        <f t="shared" si="35"/>
        <v>0</v>
      </c>
      <c r="H34" s="89">
        <f t="shared" si="35"/>
        <v>0</v>
      </c>
    </row>
    <row r="35" spans="1:8" ht="16.5" customHeight="1" x14ac:dyDescent="0.3">
      <c r="A35" s="22" t="s">
        <v>250</v>
      </c>
      <c r="B35" s="24" t="s">
        <v>232</v>
      </c>
      <c r="C35" s="89"/>
      <c r="D35" s="90">
        <v>80000</v>
      </c>
      <c r="E35" s="90">
        <v>80000</v>
      </c>
      <c r="F35" s="90"/>
      <c r="G35" s="45"/>
      <c r="H35" s="45"/>
    </row>
    <row r="36" spans="1:8" ht="16.5" customHeight="1" x14ac:dyDescent="0.3">
      <c r="A36" s="17" t="s">
        <v>252</v>
      </c>
      <c r="B36" s="20" t="s">
        <v>234</v>
      </c>
      <c r="C36" s="88">
        <f t="shared" ref="C36:H36" si="36">+C37+C38+C39+C40+C41+C42+C43</f>
        <v>0</v>
      </c>
      <c r="D36" s="88">
        <f t="shared" si="36"/>
        <v>121000</v>
      </c>
      <c r="E36" s="88">
        <f t="shared" si="36"/>
        <v>121000</v>
      </c>
      <c r="F36" s="88">
        <f t="shared" si="36"/>
        <v>20</v>
      </c>
      <c r="G36" s="88">
        <f t="shared" si="36"/>
        <v>11937</v>
      </c>
      <c r="H36" s="88">
        <f t="shared" si="36"/>
        <v>11937</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v>20</v>
      </c>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c r="G42" s="45">
        <v>11937</v>
      </c>
      <c r="H42" s="45">
        <v>11937</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95382960</v>
      </c>
      <c r="E44" s="88">
        <f t="shared" si="38"/>
        <v>105899960</v>
      </c>
      <c r="F44" s="88">
        <f t="shared" si="38"/>
        <v>47000</v>
      </c>
      <c r="G44" s="88">
        <f t="shared" si="38"/>
        <v>57491930.999999993</v>
      </c>
      <c r="H44" s="88">
        <f t="shared" si="38"/>
        <v>57491930.999999993</v>
      </c>
    </row>
    <row r="45" spans="1:8" ht="16.5" customHeight="1" x14ac:dyDescent="0.3">
      <c r="A45" s="17" t="s">
        <v>270</v>
      </c>
      <c r="B45" s="20" t="s">
        <v>249</v>
      </c>
      <c r="C45" s="88">
        <f t="shared" ref="C45" si="39">+C46+C47+C48+C49+C50+C51+C52+C53+C55</f>
        <v>0</v>
      </c>
      <c r="D45" s="88">
        <f t="shared" ref="D45:H45" si="40">+D46+D47+D48+D49+D50+D51+D52+D53+D55</f>
        <v>95375660</v>
      </c>
      <c r="E45" s="88">
        <f t="shared" si="40"/>
        <v>105892660</v>
      </c>
      <c r="F45" s="88">
        <f t="shared" si="40"/>
        <v>47000</v>
      </c>
      <c r="G45" s="88">
        <f t="shared" si="40"/>
        <v>57490337.729999989</v>
      </c>
      <c r="H45" s="88">
        <f t="shared" si="40"/>
        <v>57490337.729999989</v>
      </c>
    </row>
    <row r="46" spans="1:8" s="19" customFormat="1" ht="16.5" customHeight="1" x14ac:dyDescent="0.3">
      <c r="A46" s="22" t="s">
        <v>272</v>
      </c>
      <c r="B46" s="24" t="s">
        <v>251</v>
      </c>
      <c r="C46" s="89"/>
      <c r="D46" s="90">
        <v>47000</v>
      </c>
      <c r="E46" s="90">
        <v>47000</v>
      </c>
      <c r="F46" s="90">
        <v>47000</v>
      </c>
      <c r="G46" s="45">
        <v>5512.5</v>
      </c>
      <c r="H46" s="45">
        <v>5512.5</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c r="G48" s="45">
        <v>13993.1</v>
      </c>
      <c r="H48" s="45">
        <v>13993.1</v>
      </c>
    </row>
    <row r="49" spans="1:8" ht="16.5" customHeight="1" x14ac:dyDescent="0.3">
      <c r="A49" s="22" t="s">
        <v>278</v>
      </c>
      <c r="B49" s="24" t="s">
        <v>257</v>
      </c>
      <c r="C49" s="89"/>
      <c r="D49" s="90">
        <v>15140</v>
      </c>
      <c r="E49" s="90">
        <v>15140</v>
      </c>
      <c r="F49" s="90"/>
      <c r="G49" s="45">
        <v>1086.55</v>
      </c>
      <c r="H49" s="45">
        <v>1086.55</v>
      </c>
    </row>
    <row r="50" spans="1:8" ht="16.5" customHeight="1" x14ac:dyDescent="0.3">
      <c r="A50" s="22" t="s">
        <v>280</v>
      </c>
      <c r="B50" s="24" t="s">
        <v>259</v>
      </c>
      <c r="C50" s="89"/>
      <c r="D50" s="90">
        <v>10540</v>
      </c>
      <c r="E50" s="90">
        <v>10540</v>
      </c>
      <c r="F50" s="90"/>
      <c r="G50" s="45">
        <v>0</v>
      </c>
      <c r="H50" s="45"/>
    </row>
    <row r="51" spans="1:8" ht="16.5" customHeight="1" x14ac:dyDescent="0.3">
      <c r="A51" s="22" t="s">
        <v>282</v>
      </c>
      <c r="B51" s="24" t="s">
        <v>261</v>
      </c>
      <c r="C51" s="89"/>
      <c r="D51" s="90">
        <v>5000</v>
      </c>
      <c r="E51" s="90">
        <v>5000</v>
      </c>
      <c r="F51" s="90"/>
      <c r="G51" s="45">
        <v>0</v>
      </c>
      <c r="H51" s="45"/>
    </row>
    <row r="52" spans="1:8" ht="16.5" customHeight="1" x14ac:dyDescent="0.3">
      <c r="A52" s="22" t="s">
        <v>284</v>
      </c>
      <c r="B52" s="24" t="s">
        <v>263</v>
      </c>
      <c r="C52" s="89"/>
      <c r="D52" s="90">
        <v>75530</v>
      </c>
      <c r="E52" s="90">
        <v>75530</v>
      </c>
      <c r="F52" s="90"/>
      <c r="G52" s="45">
        <v>4556.07</v>
      </c>
      <c r="H52" s="45">
        <v>4556.07</v>
      </c>
    </row>
    <row r="53" spans="1:8" ht="16.5" customHeight="1" x14ac:dyDescent="0.35">
      <c r="A53" s="17" t="s">
        <v>286</v>
      </c>
      <c r="B53" s="20" t="s">
        <v>265</v>
      </c>
      <c r="C53" s="91">
        <f t="shared" ref="C53:H53" si="41">+C54+C89</f>
        <v>0</v>
      </c>
      <c r="D53" s="91">
        <f t="shared" si="41"/>
        <v>95060450</v>
      </c>
      <c r="E53" s="91">
        <f t="shared" si="41"/>
        <v>105577450</v>
      </c>
      <c r="F53" s="91">
        <f t="shared" si="41"/>
        <v>0</v>
      </c>
      <c r="G53" s="91">
        <f t="shared" si="41"/>
        <v>57460856.719999991</v>
      </c>
      <c r="H53" s="91">
        <f t="shared" si="41"/>
        <v>57460856.719999991</v>
      </c>
    </row>
    <row r="54" spans="1:8" ht="16.5" customHeight="1" x14ac:dyDescent="0.3">
      <c r="A54" s="27" t="s">
        <v>288</v>
      </c>
      <c r="B54" s="28" t="s">
        <v>267</v>
      </c>
      <c r="C54" s="92"/>
      <c r="D54" s="90">
        <v>505300</v>
      </c>
      <c r="E54" s="90">
        <v>505300</v>
      </c>
      <c r="F54" s="90"/>
      <c r="G54" s="45">
        <v>37334.870000000003</v>
      </c>
      <c r="H54" s="45">
        <v>37334.870000000003</v>
      </c>
    </row>
    <row r="55" spans="1:8" s="19" customFormat="1" ht="16.5" customHeight="1" x14ac:dyDescent="0.3">
      <c r="A55" s="22" t="s">
        <v>290</v>
      </c>
      <c r="B55" s="24" t="s">
        <v>269</v>
      </c>
      <c r="C55" s="89"/>
      <c r="D55" s="90">
        <v>53000</v>
      </c>
      <c r="E55" s="90">
        <v>53000</v>
      </c>
      <c r="F55" s="90"/>
      <c r="G55" s="45">
        <v>4332.79</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c r="G57" s="45">
        <v>4332.79</v>
      </c>
      <c r="H57" s="45">
        <v>4332.79</v>
      </c>
    </row>
    <row r="58" spans="1:8" s="19" customFormat="1" ht="16.5" customHeight="1" x14ac:dyDescent="0.3">
      <c r="A58" s="17" t="s">
        <v>294</v>
      </c>
      <c r="B58" s="24" t="s">
        <v>275</v>
      </c>
      <c r="C58" s="89"/>
      <c r="D58" s="90">
        <v>0</v>
      </c>
      <c r="E58" s="90"/>
      <c r="F58" s="90"/>
      <c r="G58" s="45">
        <v>0</v>
      </c>
      <c r="H58" s="45"/>
    </row>
    <row r="59" spans="1:8"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x14ac:dyDescent="0.3">
      <c r="A60" s="22" t="s">
        <v>298</v>
      </c>
      <c r="B60" s="24" t="s">
        <v>279</v>
      </c>
      <c r="C60" s="89"/>
      <c r="D60" s="90">
        <v>0</v>
      </c>
      <c r="E60" s="90"/>
      <c r="F60" s="90"/>
      <c r="G60" s="45">
        <v>0</v>
      </c>
      <c r="H60" s="93"/>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x14ac:dyDescent="0.3">
      <c r="A62" s="17" t="s">
        <v>301</v>
      </c>
      <c r="B62" s="24" t="s">
        <v>283</v>
      </c>
      <c r="C62" s="89"/>
      <c r="D62" s="90">
        <v>1000</v>
      </c>
      <c r="E62" s="90">
        <v>1000</v>
      </c>
      <c r="F62" s="90"/>
      <c r="G62" s="45">
        <v>0</v>
      </c>
      <c r="H62" s="45">
        <v>0</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1800</v>
      </c>
      <c r="E64" s="90">
        <v>1800</v>
      </c>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c r="G67" s="45">
        <v>1593.27</v>
      </c>
      <c r="H67" s="45">
        <v>1593.27</v>
      </c>
    </row>
    <row r="68" spans="1:8" ht="30" x14ac:dyDescent="0.3">
      <c r="A68" s="22" t="s">
        <v>311</v>
      </c>
      <c r="B68" s="24" t="s">
        <v>293</v>
      </c>
      <c r="C68" s="89"/>
      <c r="D68" s="90">
        <v>0</v>
      </c>
      <c r="E68" s="90"/>
      <c r="F68" s="90"/>
      <c r="G68" s="45">
        <v>0</v>
      </c>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8000</v>
      </c>
      <c r="E75" s="89">
        <f t="shared" si="46"/>
        <v>8000</v>
      </c>
      <c r="F75" s="89">
        <f t="shared" si="46"/>
        <v>0</v>
      </c>
      <c r="G75" s="89">
        <f t="shared" si="46"/>
        <v>460</v>
      </c>
      <c r="H75" s="89">
        <f t="shared" si="46"/>
        <v>460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c r="G77" s="45">
        <v>460</v>
      </c>
      <c r="H77" s="45">
        <v>460</v>
      </c>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c r="E82" s="90"/>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272103810</v>
      </c>
      <c r="E87" s="87">
        <f t="shared" si="52"/>
        <v>272103810</v>
      </c>
      <c r="F87" s="87">
        <f t="shared" si="52"/>
        <v>6474020</v>
      </c>
      <c r="G87" s="87">
        <f t="shared" si="52"/>
        <v>28661474.149999999</v>
      </c>
      <c r="H87" s="87">
        <f t="shared" si="52"/>
        <v>28661474.149999999</v>
      </c>
    </row>
    <row r="88" spans="1:8" ht="16.5" customHeight="1" x14ac:dyDescent="0.3">
      <c r="A88" s="22"/>
      <c r="B88" s="24" t="s">
        <v>328</v>
      </c>
      <c r="C88" s="87"/>
      <c r="D88" s="90"/>
      <c r="E88" s="90"/>
      <c r="F88" s="90"/>
      <c r="G88" s="90"/>
      <c r="H88" s="90"/>
    </row>
    <row r="89" spans="1:8" ht="16.5" customHeight="1" x14ac:dyDescent="0.35">
      <c r="A89" s="22" t="s">
        <v>347</v>
      </c>
      <c r="B89" s="20" t="s">
        <v>330</v>
      </c>
      <c r="C89" s="95">
        <f t="shared" ref="C89" si="53">+C90+C137+C167+C169+C181+C183</f>
        <v>0</v>
      </c>
      <c r="D89" s="95">
        <f t="shared" ref="D89:H89" si="54">+D90+D137+D167+D169+D181+D183</f>
        <v>94555150</v>
      </c>
      <c r="E89" s="95">
        <f t="shared" si="54"/>
        <v>105072150</v>
      </c>
      <c r="F89" s="95">
        <f t="shared" si="54"/>
        <v>0</v>
      </c>
      <c r="G89" s="95">
        <f t="shared" si="54"/>
        <v>57423521.849999994</v>
      </c>
      <c r="H89" s="95">
        <f t="shared" si="54"/>
        <v>57423521.849999994</v>
      </c>
    </row>
    <row r="90" spans="1:8" s="26" customFormat="1" ht="16.5" customHeight="1" x14ac:dyDescent="0.3">
      <c r="A90" s="17" t="s">
        <v>349</v>
      </c>
      <c r="B90" s="20" t="s">
        <v>332</v>
      </c>
      <c r="C90" s="88">
        <f t="shared" ref="C90" si="55">+C91+C101+C117+C133+C135</f>
        <v>0</v>
      </c>
      <c r="D90" s="88">
        <f t="shared" ref="D90:H90" si="56">+D91+D101+D117+D133+D135</f>
        <v>25635000</v>
      </c>
      <c r="E90" s="88">
        <f t="shared" si="56"/>
        <v>31313000</v>
      </c>
      <c r="F90" s="88">
        <f t="shared" si="56"/>
        <v>0</v>
      </c>
      <c r="G90" s="88">
        <f t="shared" si="56"/>
        <v>23289256.349999998</v>
      </c>
      <c r="H90" s="88">
        <f t="shared" si="56"/>
        <v>23289256.349999998</v>
      </c>
    </row>
    <row r="91" spans="1:8" s="26" customFormat="1" ht="16.5" customHeight="1" x14ac:dyDescent="0.3">
      <c r="A91" s="22" t="s">
        <v>351</v>
      </c>
      <c r="B91" s="20" t="s">
        <v>334</v>
      </c>
      <c r="C91" s="87">
        <f t="shared" ref="C91" si="57">+C92+C98+C99+C93+C94</f>
        <v>0</v>
      </c>
      <c r="D91" s="87">
        <f t="shared" ref="D91:H91" si="58">+D92+D98+D99+D93+D94</f>
        <v>14997000</v>
      </c>
      <c r="E91" s="87">
        <f t="shared" si="58"/>
        <v>21834000</v>
      </c>
      <c r="F91" s="87">
        <f t="shared" si="58"/>
        <v>0</v>
      </c>
      <c r="G91" s="87">
        <f t="shared" si="58"/>
        <v>14219203.079999998</v>
      </c>
      <c r="H91" s="87">
        <f t="shared" si="58"/>
        <v>14219203.079999998</v>
      </c>
    </row>
    <row r="92" spans="1:8" s="26" customFormat="1" ht="16.5" customHeight="1" x14ac:dyDescent="0.3">
      <c r="A92" s="22"/>
      <c r="B92" s="23" t="s">
        <v>336</v>
      </c>
      <c r="C92" s="89"/>
      <c r="D92" s="90">
        <v>13880000</v>
      </c>
      <c r="E92" s="90">
        <v>20398000</v>
      </c>
      <c r="F92" s="90"/>
      <c r="G92" s="45">
        <v>13344000</v>
      </c>
      <c r="H92" s="45">
        <v>13344000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771000</v>
      </c>
      <c r="E94" s="89">
        <f t="shared" si="59"/>
        <v>1092000</v>
      </c>
      <c r="F94" s="89">
        <f t="shared" si="59"/>
        <v>0</v>
      </c>
      <c r="G94" s="89">
        <f t="shared" si="59"/>
        <v>705195.04</v>
      </c>
      <c r="H94" s="89">
        <f t="shared" si="59"/>
        <v>705195.04</v>
      </c>
    </row>
    <row r="95" spans="1:8" s="26" customFormat="1" ht="30" x14ac:dyDescent="0.3">
      <c r="A95" s="22"/>
      <c r="B95" s="23" t="s">
        <v>480</v>
      </c>
      <c r="C95" s="89"/>
      <c r="D95" s="90">
        <v>740000</v>
      </c>
      <c r="E95" s="90">
        <v>1072000</v>
      </c>
      <c r="F95" s="90"/>
      <c r="G95" s="45">
        <v>696340.64</v>
      </c>
      <c r="H95" s="45">
        <v>696340.64</v>
      </c>
    </row>
    <row r="96" spans="1:8" s="26" customFormat="1" ht="60" x14ac:dyDescent="0.3">
      <c r="A96" s="22"/>
      <c r="B96" s="23" t="s">
        <v>481</v>
      </c>
      <c r="C96" s="89"/>
      <c r="D96" s="90">
        <v>17000</v>
      </c>
      <c r="E96" s="90">
        <v>11000</v>
      </c>
      <c r="F96" s="90"/>
      <c r="G96" s="45">
        <v>4924.53</v>
      </c>
      <c r="H96" s="45">
        <v>4924.53</v>
      </c>
    </row>
    <row r="97" spans="1:8" s="26" customFormat="1" ht="45" x14ac:dyDescent="0.3">
      <c r="A97" s="22"/>
      <c r="B97" s="23" t="s">
        <v>482</v>
      </c>
      <c r="C97" s="89"/>
      <c r="D97" s="90">
        <v>14000</v>
      </c>
      <c r="E97" s="90">
        <v>9000</v>
      </c>
      <c r="F97" s="90"/>
      <c r="G97" s="45">
        <v>3929.87</v>
      </c>
      <c r="H97" s="45">
        <v>3929.87</v>
      </c>
    </row>
    <row r="98" spans="1:8" s="26" customFormat="1" ht="16.5" customHeight="1" x14ac:dyDescent="0.3">
      <c r="A98" s="22"/>
      <c r="B98" s="23" t="s">
        <v>341</v>
      </c>
      <c r="C98" s="89"/>
      <c r="D98" s="90">
        <v>36000</v>
      </c>
      <c r="E98" s="90">
        <v>36000</v>
      </c>
      <c r="F98" s="90"/>
      <c r="G98" s="45">
        <v>17991.68</v>
      </c>
      <c r="H98" s="45">
        <v>17991.68</v>
      </c>
    </row>
    <row r="99" spans="1:8" s="26" customFormat="1" ht="45" x14ac:dyDescent="0.3">
      <c r="A99" s="22"/>
      <c r="B99" s="23" t="s">
        <v>343</v>
      </c>
      <c r="C99" s="89"/>
      <c r="D99" s="90">
        <v>310000</v>
      </c>
      <c r="E99" s="90">
        <v>308000</v>
      </c>
      <c r="F99" s="90"/>
      <c r="G99" s="45">
        <v>152016.35999999999</v>
      </c>
      <c r="H99" s="45">
        <v>152016.35999999999</v>
      </c>
    </row>
    <row r="100" spans="1:8" x14ac:dyDescent="0.3">
      <c r="A100" s="22"/>
      <c r="B100" s="24" t="s">
        <v>328</v>
      </c>
      <c r="C100" s="89"/>
      <c r="D100" s="90"/>
      <c r="E100" s="90"/>
      <c r="F100" s="90"/>
      <c r="G100" s="45">
        <v>-307.88</v>
      </c>
      <c r="H100" s="45">
        <v>-307.88</v>
      </c>
    </row>
    <row r="101" spans="1:8" ht="30" x14ac:dyDescent="0.3">
      <c r="A101" s="22" t="s">
        <v>359</v>
      </c>
      <c r="B101" s="20" t="s">
        <v>345</v>
      </c>
      <c r="C101" s="89">
        <f t="shared" ref="C101:H101" si="60">C102+C103+C104+C105+C106+C107+C109+C108+C110</f>
        <v>0</v>
      </c>
      <c r="D101" s="89">
        <f t="shared" si="60"/>
        <v>7665000</v>
      </c>
      <c r="E101" s="89">
        <f t="shared" si="60"/>
        <v>6580000</v>
      </c>
      <c r="F101" s="89">
        <f t="shared" si="60"/>
        <v>0</v>
      </c>
      <c r="G101" s="89">
        <f t="shared" si="60"/>
        <v>6573983.9000000004</v>
      </c>
      <c r="H101" s="89">
        <f t="shared" si="60"/>
        <v>6573983.9000000004</v>
      </c>
    </row>
    <row r="102" spans="1:8" ht="16.5" customHeight="1" x14ac:dyDescent="0.3">
      <c r="A102" s="22"/>
      <c r="B102" s="23" t="s">
        <v>346</v>
      </c>
      <c r="C102" s="89"/>
      <c r="D102" s="90">
        <v>122000</v>
      </c>
      <c r="E102" s="90">
        <v>87000</v>
      </c>
      <c r="F102" s="90"/>
      <c r="G102" s="45">
        <v>86622.01</v>
      </c>
      <c r="H102" s="45">
        <v>86622.01</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8000</v>
      </c>
      <c r="E104" s="90">
        <v>11000</v>
      </c>
      <c r="F104" s="90"/>
      <c r="G104" s="45">
        <v>10796.41</v>
      </c>
      <c r="H104" s="45">
        <v>10796.41</v>
      </c>
    </row>
    <row r="105" spans="1:8" ht="16.5" customHeight="1" x14ac:dyDescent="0.3">
      <c r="A105" s="22"/>
      <c r="B105" s="23" t="s">
        <v>352</v>
      </c>
      <c r="C105" s="89"/>
      <c r="D105" s="90">
        <v>3642000</v>
      </c>
      <c r="E105" s="90">
        <v>3250000</v>
      </c>
      <c r="F105" s="90"/>
      <c r="G105" s="45">
        <v>3249146.76</v>
      </c>
      <c r="H105" s="45">
        <v>3249146.76</v>
      </c>
    </row>
    <row r="106" spans="1:8" x14ac:dyDescent="0.3">
      <c r="A106" s="22"/>
      <c r="B106" s="34" t="s">
        <v>353</v>
      </c>
      <c r="C106" s="89"/>
      <c r="D106" s="90">
        <v>6000</v>
      </c>
      <c r="E106" s="90">
        <v>0</v>
      </c>
      <c r="F106" s="90"/>
      <c r="G106" s="45">
        <v>0</v>
      </c>
      <c r="H106" s="45"/>
    </row>
    <row r="107" spans="1:8" ht="30" x14ac:dyDescent="0.3">
      <c r="A107" s="22"/>
      <c r="B107" s="23" t="s">
        <v>354</v>
      </c>
      <c r="C107" s="89"/>
      <c r="D107" s="90">
        <v>54000</v>
      </c>
      <c r="E107" s="90">
        <v>33000</v>
      </c>
      <c r="F107" s="90"/>
      <c r="G107" s="45">
        <v>32823.83</v>
      </c>
      <c r="H107" s="45">
        <v>32823.83</v>
      </c>
    </row>
    <row r="108" spans="1:8" ht="16.5" customHeight="1" x14ac:dyDescent="0.3">
      <c r="A108" s="22"/>
      <c r="B108" s="35" t="s">
        <v>355</v>
      </c>
      <c r="C108" s="89"/>
      <c r="D108" s="90"/>
      <c r="E108" s="90"/>
      <c r="F108" s="90"/>
      <c r="G108" s="45"/>
      <c r="H108" s="45"/>
    </row>
    <row r="109" spans="1:8" x14ac:dyDescent="0.3">
      <c r="A109" s="22"/>
      <c r="B109" s="35" t="s">
        <v>356</v>
      </c>
      <c r="C109" s="89"/>
      <c r="D109" s="90">
        <v>2202000</v>
      </c>
      <c r="E109" s="90">
        <v>1847000</v>
      </c>
      <c r="F109" s="90"/>
      <c r="G109" s="96">
        <v>1846827.78</v>
      </c>
      <c r="H109" s="96">
        <v>1846827.78</v>
      </c>
    </row>
    <row r="110" spans="1:8" ht="30" x14ac:dyDescent="0.3">
      <c r="A110" s="22"/>
      <c r="B110" s="36" t="s">
        <v>357</v>
      </c>
      <c r="C110" s="89">
        <f>C111+C112+C115+C113+C114</f>
        <v>0</v>
      </c>
      <c r="D110" s="89">
        <f t="shared" ref="D110:H110" si="61">D111+D112+D115+D113+D114</f>
        <v>1631000</v>
      </c>
      <c r="E110" s="89">
        <f t="shared" si="61"/>
        <v>1352000</v>
      </c>
      <c r="F110" s="89">
        <f t="shared" si="61"/>
        <v>0</v>
      </c>
      <c r="G110" s="89">
        <f t="shared" si="61"/>
        <v>1347767.11</v>
      </c>
      <c r="H110" s="89">
        <f t="shared" si="61"/>
        <v>1347767.11</v>
      </c>
    </row>
    <row r="111" spans="1:8" ht="16.5" customHeight="1" x14ac:dyDescent="0.3">
      <c r="A111" s="22"/>
      <c r="B111" s="35" t="s">
        <v>358</v>
      </c>
      <c r="C111" s="89"/>
      <c r="D111" s="90">
        <v>1631000</v>
      </c>
      <c r="E111" s="90">
        <v>1352000</v>
      </c>
      <c r="F111" s="90"/>
      <c r="G111" s="45">
        <v>1347767.11</v>
      </c>
      <c r="H111" s="45">
        <v>1347767.11</v>
      </c>
    </row>
    <row r="112" spans="1:8" ht="30"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c r="H116" s="45"/>
    </row>
    <row r="117" spans="1:8" ht="36" customHeight="1" x14ac:dyDescent="0.3">
      <c r="A117" s="17" t="s">
        <v>370</v>
      </c>
      <c r="B117" s="20" t="s">
        <v>361</v>
      </c>
      <c r="C117" s="89">
        <f t="shared" ref="C117:H117" si="62">C118+C119+C120+C121+C122+C123+C124+C125+C126+C127</f>
        <v>0</v>
      </c>
      <c r="D117" s="89">
        <f t="shared" si="62"/>
        <v>335000</v>
      </c>
      <c r="E117" s="89">
        <f t="shared" si="62"/>
        <v>239000</v>
      </c>
      <c r="F117" s="89">
        <f t="shared" si="62"/>
        <v>0</v>
      </c>
      <c r="G117" s="89">
        <f t="shared" si="62"/>
        <v>237182.37</v>
      </c>
      <c r="H117" s="89">
        <f t="shared" si="62"/>
        <v>237182.37</v>
      </c>
    </row>
    <row r="118" spans="1:8" x14ac:dyDescent="0.3">
      <c r="A118" s="22"/>
      <c r="B118" s="23" t="s">
        <v>352</v>
      </c>
      <c r="C118" s="89"/>
      <c r="D118" s="90">
        <v>204000</v>
      </c>
      <c r="E118" s="90">
        <v>187000</v>
      </c>
      <c r="F118" s="90"/>
      <c r="G118" s="45">
        <v>186168</v>
      </c>
      <c r="H118" s="45">
        <v>186168</v>
      </c>
    </row>
    <row r="119" spans="1:8" ht="30" x14ac:dyDescent="0.3">
      <c r="A119" s="22"/>
      <c r="B119" s="37" t="s">
        <v>362</v>
      </c>
      <c r="C119" s="89"/>
      <c r="D119" s="90">
        <v>26000</v>
      </c>
      <c r="E119" s="90">
        <v>0</v>
      </c>
      <c r="F119" s="90"/>
      <c r="G119" s="45">
        <v>0</v>
      </c>
      <c r="H119" s="45">
        <v>0</v>
      </c>
    </row>
    <row r="120" spans="1:8" ht="16.5" customHeight="1" x14ac:dyDescent="0.3">
      <c r="A120" s="22"/>
      <c r="B120" s="38" t="s">
        <v>363</v>
      </c>
      <c r="C120" s="89"/>
      <c r="D120" s="90">
        <v>105000</v>
      </c>
      <c r="E120" s="90">
        <v>52000</v>
      </c>
      <c r="F120" s="90"/>
      <c r="G120" s="45">
        <v>51014.37</v>
      </c>
      <c r="H120" s="45">
        <v>51014.37</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1988000</v>
      </c>
      <c r="E133" s="90">
        <v>1988000</v>
      </c>
      <c r="F133" s="90"/>
      <c r="G133" s="45">
        <v>1911887</v>
      </c>
      <c r="H133" s="45">
        <v>1911887</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650000</v>
      </c>
      <c r="E135" s="90">
        <v>672000</v>
      </c>
      <c r="F135" s="90"/>
      <c r="G135" s="94">
        <v>347000</v>
      </c>
      <c r="H135" s="94">
        <v>347000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+C138+C146+C151+C155+C162</f>
        <v>0</v>
      </c>
      <c r="D137" s="88">
        <f t="shared" ref="D137:H137" si="65">+D138+D146+D151+D155+D162</f>
        <v>18678000</v>
      </c>
      <c r="E137" s="88">
        <f t="shared" si="65"/>
        <v>18563000</v>
      </c>
      <c r="F137" s="88">
        <f t="shared" si="65"/>
        <v>0</v>
      </c>
      <c r="G137" s="88">
        <f t="shared" si="65"/>
        <v>8302282.5200000005</v>
      </c>
      <c r="H137" s="88">
        <f t="shared" si="65"/>
        <v>8302282.5200000005</v>
      </c>
    </row>
    <row r="138" spans="1:8" ht="16.5" customHeight="1" x14ac:dyDescent="0.3">
      <c r="A138" s="17" t="s">
        <v>388</v>
      </c>
      <c r="B138" s="20" t="s">
        <v>378</v>
      </c>
      <c r="C138" s="87">
        <f>+C139+C142+C143+C144</f>
        <v>0</v>
      </c>
      <c r="D138" s="87">
        <f t="shared" ref="D138:H138" si="66">+D139+D142+D143+D144</f>
        <v>10874000</v>
      </c>
      <c r="E138" s="87">
        <f t="shared" si="66"/>
        <v>10704000</v>
      </c>
      <c r="F138" s="87">
        <f t="shared" si="66"/>
        <v>0</v>
      </c>
      <c r="G138" s="87">
        <f t="shared" si="66"/>
        <v>4512286.49</v>
      </c>
      <c r="H138" s="87">
        <f t="shared" si="66"/>
        <v>4512286.49</v>
      </c>
    </row>
    <row r="139" spans="1:8" s="19" customFormat="1" ht="16.5" customHeight="1" x14ac:dyDescent="0.3">
      <c r="A139" s="22"/>
      <c r="B139" s="42" t="s">
        <v>379</v>
      </c>
      <c r="C139" s="89"/>
      <c r="D139" s="90">
        <v>8942000</v>
      </c>
      <c r="E139" s="90">
        <v>8942000</v>
      </c>
      <c r="F139" s="90"/>
      <c r="G139" s="45">
        <v>4051226.43</v>
      </c>
      <c r="H139" s="45">
        <v>4051226.43</v>
      </c>
    </row>
    <row r="140" spans="1:8" s="19" customFormat="1" ht="16.5" customHeight="1" x14ac:dyDescent="0.3">
      <c r="A140" s="22"/>
      <c r="B140" s="85" t="s">
        <v>380</v>
      </c>
      <c r="C140" s="89"/>
      <c r="D140" s="90">
        <v>4000000</v>
      </c>
      <c r="E140" s="90">
        <v>4000000</v>
      </c>
      <c r="F140" s="90"/>
      <c r="G140" s="45">
        <v>2082722.64</v>
      </c>
      <c r="H140" s="45">
        <v>2082722.64</v>
      </c>
    </row>
    <row r="141" spans="1:8" s="19" customFormat="1" ht="16.5" customHeight="1" x14ac:dyDescent="0.3">
      <c r="A141" s="22"/>
      <c r="B141" s="85" t="s">
        <v>381</v>
      </c>
      <c r="C141" s="89"/>
      <c r="D141" s="90">
        <v>4942000</v>
      </c>
      <c r="E141" s="90">
        <v>4942000</v>
      </c>
      <c r="F141" s="90"/>
      <c r="G141" s="45">
        <v>1968503.79</v>
      </c>
      <c r="H141" s="45">
        <v>1968503.79</v>
      </c>
    </row>
    <row r="142" spans="1:8" s="19" customFormat="1" ht="16.5" customHeight="1" x14ac:dyDescent="0.3">
      <c r="A142" s="22"/>
      <c r="B142" s="42" t="s">
        <v>382</v>
      </c>
      <c r="C142" s="89"/>
      <c r="D142" s="90">
        <v>452000</v>
      </c>
      <c r="E142" s="90">
        <v>462000</v>
      </c>
      <c r="F142" s="90"/>
      <c r="G142" s="23">
        <v>217880.06</v>
      </c>
      <c r="H142" s="23">
        <v>217880.06</v>
      </c>
    </row>
    <row r="143" spans="1:8" s="19" customFormat="1" ht="30" x14ac:dyDescent="0.3">
      <c r="A143" s="22"/>
      <c r="B143" s="42" t="s">
        <v>483</v>
      </c>
      <c r="C143" s="89"/>
      <c r="D143" s="90">
        <v>900000</v>
      </c>
      <c r="E143" s="90">
        <v>900000</v>
      </c>
      <c r="F143" s="90"/>
      <c r="G143" s="23">
        <v>87045</v>
      </c>
      <c r="H143" s="23">
        <v>87045</v>
      </c>
    </row>
    <row r="144" spans="1:8" s="19" customFormat="1" ht="45" x14ac:dyDescent="0.3">
      <c r="A144" s="22"/>
      <c r="B144" s="42" t="s">
        <v>496</v>
      </c>
      <c r="C144" s="89"/>
      <c r="D144" s="90">
        <f>400000+180000</f>
        <v>580000</v>
      </c>
      <c r="E144" s="90">
        <v>400000</v>
      </c>
      <c r="F144" s="90"/>
      <c r="G144" s="23">
        <v>156135</v>
      </c>
      <c r="H144" s="23">
        <v>156135</v>
      </c>
    </row>
    <row r="145" spans="1:9" s="19" customFormat="1" ht="16.5" customHeight="1" x14ac:dyDescent="0.3">
      <c r="A145" s="22"/>
      <c r="B145" s="24" t="s">
        <v>328</v>
      </c>
      <c r="C145" s="89"/>
      <c r="D145" s="90"/>
      <c r="E145" s="90"/>
      <c r="F145" s="90"/>
      <c r="G145" s="23"/>
      <c r="H145" s="23"/>
    </row>
    <row r="146" spans="1:9" s="19" customFormat="1" ht="16.5" customHeight="1" x14ac:dyDescent="0.3">
      <c r="A146" s="22" t="s">
        <v>394</v>
      </c>
      <c r="B146" s="43" t="s">
        <v>497</v>
      </c>
      <c r="C146" s="89">
        <f>C147+C148+C149</f>
        <v>0</v>
      </c>
      <c r="D146" s="89">
        <f t="shared" ref="D146:H146" si="67">D147+D148+D149</f>
        <v>4875000</v>
      </c>
      <c r="E146" s="89">
        <f t="shared" si="67"/>
        <v>4875000</v>
      </c>
      <c r="F146" s="89">
        <f t="shared" si="67"/>
        <v>0</v>
      </c>
      <c r="G146" s="89">
        <f t="shared" si="67"/>
        <v>2461712.83</v>
      </c>
      <c r="H146" s="89">
        <f t="shared" si="67"/>
        <v>2461712.83</v>
      </c>
    </row>
    <row r="147" spans="1:9" s="19" customFormat="1" ht="16.5" customHeight="1" x14ac:dyDescent="0.3">
      <c r="A147" s="22"/>
      <c r="B147" s="101" t="s">
        <v>336</v>
      </c>
      <c r="C147" s="89"/>
      <c r="D147" s="90">
        <v>4875000</v>
      </c>
      <c r="E147" s="90">
        <v>4875000</v>
      </c>
      <c r="F147" s="90"/>
      <c r="G147" s="89">
        <v>2461712.83</v>
      </c>
      <c r="H147" s="89">
        <v>2461712.83</v>
      </c>
    </row>
    <row r="148" spans="1:9" s="19" customFormat="1" ht="30" x14ac:dyDescent="0.3">
      <c r="A148" s="22"/>
      <c r="B148" s="101" t="s">
        <v>498</v>
      </c>
      <c r="C148" s="89"/>
      <c r="D148" s="90"/>
      <c r="E148" s="90"/>
      <c r="F148" s="90"/>
      <c r="G148" s="89"/>
      <c r="H148" s="89"/>
    </row>
    <row r="149" spans="1:9" s="19" customFormat="1" ht="75" x14ac:dyDescent="0.3">
      <c r="A149" s="22"/>
      <c r="B149" s="101" t="s">
        <v>506</v>
      </c>
      <c r="C149" s="89"/>
      <c r="D149" s="90"/>
      <c r="E149" s="90"/>
      <c r="F149" s="90"/>
      <c r="G149" s="89"/>
      <c r="H149" s="89"/>
    </row>
    <row r="150" spans="1:9" s="19" customFormat="1" ht="16.5" customHeight="1" x14ac:dyDescent="0.3">
      <c r="A150" s="22"/>
      <c r="B150" s="24" t="s">
        <v>328</v>
      </c>
      <c r="C150" s="89"/>
      <c r="D150" s="90"/>
      <c r="E150" s="90"/>
      <c r="F150" s="90"/>
      <c r="G150" s="23">
        <v>-1531.91</v>
      </c>
      <c r="H150" s="23">
        <v>-1531.91</v>
      </c>
    </row>
    <row r="151" spans="1:9" s="19" customFormat="1" ht="16.5" customHeight="1" x14ac:dyDescent="0.3">
      <c r="A151" s="17" t="s">
        <v>396</v>
      </c>
      <c r="B151" s="44" t="s">
        <v>385</v>
      </c>
      <c r="C151" s="89">
        <f t="shared" ref="C151:H151" si="68">+C152+C153</f>
        <v>0</v>
      </c>
      <c r="D151" s="89">
        <f t="shared" si="68"/>
        <v>140000</v>
      </c>
      <c r="E151" s="89">
        <f t="shared" si="68"/>
        <v>140000</v>
      </c>
      <c r="F151" s="89">
        <f t="shared" si="68"/>
        <v>0</v>
      </c>
      <c r="G151" s="89">
        <f t="shared" si="68"/>
        <v>61322.2</v>
      </c>
      <c r="H151" s="89">
        <f t="shared" si="68"/>
        <v>61322.2</v>
      </c>
    </row>
    <row r="152" spans="1:9" s="19" customFormat="1" ht="16.5" customHeight="1" x14ac:dyDescent="0.3">
      <c r="A152" s="22"/>
      <c r="B152" s="42" t="s">
        <v>379</v>
      </c>
      <c r="C152" s="89"/>
      <c r="D152" s="90">
        <v>140000</v>
      </c>
      <c r="E152" s="90">
        <v>140000</v>
      </c>
      <c r="F152" s="90"/>
      <c r="G152" s="45">
        <v>61322.2</v>
      </c>
      <c r="H152" s="45">
        <v>61322.2</v>
      </c>
    </row>
    <row r="153" spans="1:9" s="19" customFormat="1" ht="16.5" customHeight="1" x14ac:dyDescent="0.3">
      <c r="A153" s="22"/>
      <c r="B153" s="42" t="s">
        <v>387</v>
      </c>
      <c r="C153" s="89"/>
      <c r="D153" s="90"/>
      <c r="E153" s="90"/>
      <c r="F153" s="90"/>
      <c r="G153" s="45"/>
      <c r="H153" s="45"/>
    </row>
    <row r="154" spans="1:9" ht="16.5" customHeight="1" x14ac:dyDescent="0.3">
      <c r="A154" s="22"/>
      <c r="B154" s="24" t="s">
        <v>328</v>
      </c>
      <c r="C154" s="89"/>
      <c r="D154" s="90"/>
      <c r="E154" s="90"/>
      <c r="F154" s="90"/>
      <c r="G154" s="45"/>
      <c r="H154" s="45"/>
    </row>
    <row r="155" spans="1:9" ht="16.5" customHeight="1" x14ac:dyDescent="0.3">
      <c r="A155" s="17" t="s">
        <v>398</v>
      </c>
      <c r="B155" s="44" t="s">
        <v>389</v>
      </c>
      <c r="C155" s="87">
        <f>+C156+C157+C158+C159+C160</f>
        <v>0</v>
      </c>
      <c r="D155" s="87">
        <f t="shared" ref="D155:H155" si="69">+D156+D157+D158+D159+D160</f>
        <v>2425000</v>
      </c>
      <c r="E155" s="87">
        <f t="shared" si="69"/>
        <v>2478000</v>
      </c>
      <c r="F155" s="87">
        <f t="shared" si="69"/>
        <v>0</v>
      </c>
      <c r="G155" s="87">
        <f t="shared" si="69"/>
        <v>1160580</v>
      </c>
      <c r="H155" s="87">
        <f t="shared" si="69"/>
        <v>1160580</v>
      </c>
    </row>
    <row r="156" spans="1:9" x14ac:dyDescent="0.3">
      <c r="A156" s="22"/>
      <c r="B156" s="23" t="s">
        <v>390</v>
      </c>
      <c r="C156" s="89"/>
      <c r="D156" s="90">
        <v>2422000</v>
      </c>
      <c r="E156" s="90">
        <v>2475000</v>
      </c>
      <c r="F156" s="90"/>
      <c r="G156" s="45">
        <v>1158000</v>
      </c>
      <c r="H156" s="45">
        <v>1158000</v>
      </c>
    </row>
    <row r="157" spans="1:9" ht="30" x14ac:dyDescent="0.3">
      <c r="A157" s="22"/>
      <c r="B157" s="23" t="s">
        <v>391</v>
      </c>
      <c r="C157" s="89"/>
      <c r="D157" s="90"/>
      <c r="E157" s="90"/>
      <c r="F157" s="90"/>
      <c r="G157" s="45"/>
      <c r="H157" s="45"/>
    </row>
    <row r="158" spans="1:9" ht="30" x14ac:dyDescent="0.3">
      <c r="A158" s="22"/>
      <c r="B158" s="23" t="s">
        <v>392</v>
      </c>
      <c r="C158" s="89"/>
      <c r="D158" s="90">
        <v>3000</v>
      </c>
      <c r="E158" s="90">
        <v>3000</v>
      </c>
      <c r="F158" s="90"/>
      <c r="G158" s="45">
        <v>2580</v>
      </c>
      <c r="H158" s="45">
        <v>2580</v>
      </c>
      <c r="I158" s="45">
        <v>2580</v>
      </c>
    </row>
    <row r="159" spans="1:9" s="19" customFormat="1" ht="30" x14ac:dyDescent="0.3">
      <c r="A159" s="22"/>
      <c r="B159" s="23" t="s">
        <v>393</v>
      </c>
      <c r="C159" s="89"/>
      <c r="D159" s="90"/>
      <c r="E159" s="90"/>
      <c r="F159" s="90"/>
      <c r="G159" s="45"/>
      <c r="H159" s="45"/>
    </row>
    <row r="160" spans="1:9" s="19" customFormat="1" ht="30" x14ac:dyDescent="0.3">
      <c r="A160" s="22"/>
      <c r="B160" s="23" t="s">
        <v>498</v>
      </c>
      <c r="C160" s="89"/>
      <c r="D160" s="90"/>
      <c r="E160" s="90"/>
      <c r="F160" s="90"/>
      <c r="G160" s="45"/>
      <c r="H160" s="45"/>
    </row>
    <row r="161" spans="1:8" x14ac:dyDescent="0.3">
      <c r="A161" s="22"/>
      <c r="B161" s="24" t="s">
        <v>328</v>
      </c>
      <c r="C161" s="89"/>
      <c r="D161" s="90"/>
      <c r="E161" s="90"/>
      <c r="F161" s="90"/>
      <c r="G161" s="45">
        <v>-30</v>
      </c>
      <c r="H161" s="45">
        <v>-30</v>
      </c>
    </row>
    <row r="162" spans="1:8" ht="16.5" customHeight="1" x14ac:dyDescent="0.3">
      <c r="A162" s="17" t="s">
        <v>403</v>
      </c>
      <c r="B162" s="44" t="s">
        <v>395</v>
      </c>
      <c r="C162" s="89">
        <f>+C163+C164+C165</f>
        <v>0</v>
      </c>
      <c r="D162" s="89">
        <f t="shared" ref="D162:H162" si="70">+D163+D164+D165</f>
        <v>364000</v>
      </c>
      <c r="E162" s="89">
        <f t="shared" si="70"/>
        <v>366000</v>
      </c>
      <c r="F162" s="89">
        <f t="shared" si="70"/>
        <v>0</v>
      </c>
      <c r="G162" s="89">
        <f t="shared" si="70"/>
        <v>106381</v>
      </c>
      <c r="H162" s="89">
        <f t="shared" si="70"/>
        <v>106381</v>
      </c>
    </row>
    <row r="163" spans="1:8" ht="16.5" customHeight="1" x14ac:dyDescent="0.3">
      <c r="A163" s="17"/>
      <c r="B163" s="42" t="s">
        <v>379</v>
      </c>
      <c r="C163" s="89"/>
      <c r="D163" s="90">
        <v>364000</v>
      </c>
      <c r="E163" s="90">
        <v>366000</v>
      </c>
      <c r="F163" s="90"/>
      <c r="G163" s="45">
        <v>106381</v>
      </c>
      <c r="H163" s="45">
        <v>106381</v>
      </c>
    </row>
    <row r="164" spans="1:8" ht="16.5" customHeight="1" x14ac:dyDescent="0.3">
      <c r="A164" s="22"/>
      <c r="B164" s="42" t="s">
        <v>387</v>
      </c>
      <c r="C164" s="89"/>
      <c r="D164" s="90"/>
      <c r="E164" s="90"/>
      <c r="F164" s="90"/>
      <c r="G164" s="45"/>
      <c r="H164" s="45"/>
    </row>
    <row r="165" spans="1:8" ht="30" x14ac:dyDescent="0.3">
      <c r="A165" s="22"/>
      <c r="B165" s="42" t="s">
        <v>498</v>
      </c>
      <c r="C165" s="89"/>
      <c r="D165" s="90"/>
      <c r="E165" s="90"/>
      <c r="F165" s="90"/>
      <c r="G165" s="45"/>
      <c r="H165" s="45"/>
    </row>
    <row r="166" spans="1:8" ht="16.5" customHeight="1" x14ac:dyDescent="0.3">
      <c r="A166" s="22"/>
      <c r="B166" s="24" t="s">
        <v>328</v>
      </c>
      <c r="C166" s="89"/>
      <c r="D166" s="90"/>
      <c r="E166" s="90"/>
      <c r="F166" s="90"/>
      <c r="G166" s="45"/>
      <c r="H166" s="45"/>
    </row>
    <row r="167" spans="1:8" ht="16.5" customHeight="1" x14ac:dyDescent="0.3">
      <c r="A167" s="17" t="s">
        <v>406</v>
      </c>
      <c r="B167" s="24" t="s">
        <v>397</v>
      </c>
      <c r="C167" s="89"/>
      <c r="D167" s="90">
        <v>12000</v>
      </c>
      <c r="E167" s="90">
        <v>11000</v>
      </c>
      <c r="F167" s="90"/>
      <c r="G167" s="96">
        <v>5000</v>
      </c>
      <c r="H167" s="96">
        <v>5000</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44529000</v>
      </c>
      <c r="E169" s="88">
        <f t="shared" si="72"/>
        <v>49496000</v>
      </c>
      <c r="F169" s="88">
        <f t="shared" si="72"/>
        <v>0</v>
      </c>
      <c r="G169" s="88">
        <f t="shared" si="72"/>
        <v>21810435</v>
      </c>
      <c r="H169" s="88">
        <f t="shared" si="72"/>
        <v>21810435</v>
      </c>
    </row>
    <row r="170" spans="1:8" ht="16.5" customHeight="1" x14ac:dyDescent="0.3">
      <c r="A170" s="22" t="s">
        <v>410</v>
      </c>
      <c r="B170" s="20" t="s">
        <v>400</v>
      </c>
      <c r="C170" s="89">
        <f>C171+C174+C173+C175+C172</f>
        <v>0</v>
      </c>
      <c r="D170" s="89">
        <f t="shared" ref="D170:H170" si="73">D171+D174+D173+D175+D172</f>
        <v>43329000</v>
      </c>
      <c r="E170" s="89">
        <f t="shared" si="73"/>
        <v>48354000</v>
      </c>
      <c r="F170" s="89">
        <f t="shared" si="73"/>
        <v>0</v>
      </c>
      <c r="G170" s="89">
        <f t="shared" si="73"/>
        <v>21268435</v>
      </c>
      <c r="H170" s="89">
        <f t="shared" si="73"/>
        <v>21268435</v>
      </c>
    </row>
    <row r="171" spans="1:8" x14ac:dyDescent="0.3">
      <c r="A171" s="22"/>
      <c r="B171" s="23" t="s">
        <v>336</v>
      </c>
      <c r="C171" s="89"/>
      <c r="D171" s="90">
        <v>42829000</v>
      </c>
      <c r="E171" s="90">
        <v>47854000</v>
      </c>
      <c r="F171" s="90"/>
      <c r="G171" s="45">
        <v>21075000</v>
      </c>
      <c r="H171" s="45">
        <v>21075000</v>
      </c>
    </row>
    <row r="172" spans="1:8" ht="30" x14ac:dyDescent="0.3">
      <c r="A172" s="22"/>
      <c r="B172" s="23" t="s">
        <v>498</v>
      </c>
      <c r="C172" s="89"/>
      <c r="D172" s="90">
        <v>500000</v>
      </c>
      <c r="E172" s="90">
        <v>500000</v>
      </c>
      <c r="F172" s="90"/>
      <c r="G172" s="45">
        <v>193435</v>
      </c>
      <c r="H172" s="45">
        <v>193435</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c r="E175" s="90"/>
      <c r="F175" s="90"/>
      <c r="G175" s="45"/>
      <c r="H175" s="45"/>
    </row>
    <row r="176" spans="1:8" x14ac:dyDescent="0.3">
      <c r="A176" s="22"/>
      <c r="B176" s="24" t="s">
        <v>328</v>
      </c>
      <c r="C176" s="89"/>
      <c r="D176" s="90"/>
      <c r="E176" s="90"/>
      <c r="F176" s="90"/>
      <c r="G176" s="45">
        <v>-250</v>
      </c>
      <c r="H176" s="45">
        <v>-250</v>
      </c>
    </row>
    <row r="177" spans="1:8" ht="16.5" customHeight="1" x14ac:dyDescent="0.3">
      <c r="A177" s="22" t="s">
        <v>414</v>
      </c>
      <c r="B177" s="20" t="s">
        <v>405</v>
      </c>
      <c r="C177" s="89">
        <f t="shared" ref="C177:H177" si="74">C178+C179</f>
        <v>0</v>
      </c>
      <c r="D177" s="89">
        <f t="shared" si="74"/>
        <v>1200000</v>
      </c>
      <c r="E177" s="89">
        <f t="shared" si="74"/>
        <v>1142000</v>
      </c>
      <c r="F177" s="89">
        <f t="shared" si="74"/>
        <v>0</v>
      </c>
      <c r="G177" s="89">
        <f t="shared" si="74"/>
        <v>542000</v>
      </c>
      <c r="H177" s="89">
        <f t="shared" si="74"/>
        <v>542000</v>
      </c>
    </row>
    <row r="178" spans="1:8" ht="16.5" customHeight="1" x14ac:dyDescent="0.3">
      <c r="A178" s="22"/>
      <c r="B178" s="23" t="s">
        <v>336</v>
      </c>
      <c r="C178" s="89"/>
      <c r="D178" s="90">
        <v>1200000</v>
      </c>
      <c r="E178" s="90">
        <v>1142000</v>
      </c>
      <c r="F178" s="90"/>
      <c r="G178" s="45">
        <v>542000</v>
      </c>
      <c r="H178" s="45">
        <v>542000</v>
      </c>
    </row>
    <row r="179" spans="1:8" ht="16.5" customHeight="1" x14ac:dyDescent="0.3">
      <c r="A179" s="22"/>
      <c r="B179" s="48" t="s">
        <v>407</v>
      </c>
      <c r="C179" s="89"/>
      <c r="D179" s="90"/>
      <c r="E179" s="90"/>
      <c r="F179" s="90"/>
      <c r="G179" s="45"/>
      <c r="H179" s="45"/>
    </row>
    <row r="180" spans="1:8" ht="16.5" customHeight="1" x14ac:dyDescent="0.3">
      <c r="A180" s="22"/>
      <c r="B180" s="24" t="s">
        <v>328</v>
      </c>
      <c r="C180" s="89"/>
      <c r="D180" s="90"/>
      <c r="E180" s="90"/>
      <c r="F180" s="90"/>
      <c r="G180" s="45"/>
      <c r="H180" s="45"/>
    </row>
    <row r="181" spans="1:8" ht="16.5" customHeight="1" x14ac:dyDescent="0.3">
      <c r="A181" s="17" t="s">
        <v>417</v>
      </c>
      <c r="B181" s="24" t="s">
        <v>409</v>
      </c>
      <c r="C181" s="89"/>
      <c r="D181" s="90">
        <v>38000</v>
      </c>
      <c r="E181" s="90">
        <v>26000</v>
      </c>
      <c r="F181" s="90"/>
      <c r="G181" s="45">
        <v>7000</v>
      </c>
      <c r="H181" s="45">
        <v>7000</v>
      </c>
    </row>
    <row r="182" spans="1:8" ht="16.5" customHeight="1" x14ac:dyDescent="0.3">
      <c r="A182" s="17"/>
      <c r="B182" s="24" t="s">
        <v>328</v>
      </c>
      <c r="C182" s="89"/>
      <c r="D182" s="90"/>
      <c r="E182" s="90"/>
      <c r="F182" s="90"/>
      <c r="G182" s="45"/>
      <c r="H182" s="45"/>
    </row>
    <row r="183" spans="1:8" ht="16.5" customHeight="1" x14ac:dyDescent="0.3">
      <c r="A183" s="17" t="s">
        <v>418</v>
      </c>
      <c r="B183" s="24" t="s">
        <v>411</v>
      </c>
      <c r="C183" s="89"/>
      <c r="D183" s="90">
        <v>5663150</v>
      </c>
      <c r="E183" s="90">
        <v>5663150</v>
      </c>
      <c r="F183" s="90"/>
      <c r="G183" s="45">
        <v>4009547.98</v>
      </c>
      <c r="H183" s="45">
        <v>4009547.98</v>
      </c>
    </row>
    <row r="184" spans="1:8" ht="16.5" customHeight="1" x14ac:dyDescent="0.3">
      <c r="A184" s="17"/>
      <c r="B184" s="24" t="s">
        <v>328</v>
      </c>
      <c r="C184" s="89"/>
      <c r="D184" s="90"/>
      <c r="E184" s="90"/>
      <c r="F184" s="90"/>
      <c r="G184" s="45"/>
      <c r="H184" s="45"/>
    </row>
    <row r="185" spans="1:8"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-2119.79</v>
      </c>
      <c r="H185" s="89">
        <f t="shared" si="76"/>
        <v>-2119.79</v>
      </c>
    </row>
    <row r="186" spans="1:8" ht="30" x14ac:dyDescent="0.3">
      <c r="A186" s="17" t="s">
        <v>208</v>
      </c>
      <c r="B186" s="20" t="s">
        <v>193</v>
      </c>
      <c r="C186" s="89">
        <f t="shared" ref="C186:H186" si="77">C187</f>
        <v>0</v>
      </c>
      <c r="D186" s="89">
        <f t="shared" si="77"/>
        <v>265670000</v>
      </c>
      <c r="E186" s="89">
        <f t="shared" si="77"/>
        <v>265670000</v>
      </c>
      <c r="F186" s="89">
        <f t="shared" si="77"/>
        <v>1940000</v>
      </c>
      <c r="G186" s="89">
        <f t="shared" si="77"/>
        <v>28138402</v>
      </c>
      <c r="H186" s="89">
        <f t="shared" si="77"/>
        <v>28138402</v>
      </c>
    </row>
    <row r="187" spans="1:8" x14ac:dyDescent="0.3">
      <c r="A187" s="17" t="s">
        <v>421</v>
      </c>
      <c r="B187" s="20" t="s">
        <v>413</v>
      </c>
      <c r="C187" s="89">
        <f t="shared" ref="C187:H187" si="78">C188+C198</f>
        <v>0</v>
      </c>
      <c r="D187" s="89">
        <f t="shared" si="78"/>
        <v>265670000</v>
      </c>
      <c r="E187" s="89">
        <f t="shared" si="78"/>
        <v>265670000</v>
      </c>
      <c r="F187" s="89">
        <f t="shared" si="78"/>
        <v>1940000</v>
      </c>
      <c r="G187" s="89">
        <f t="shared" si="78"/>
        <v>28138402</v>
      </c>
      <c r="H187" s="89">
        <f t="shared" si="78"/>
        <v>28138402</v>
      </c>
    </row>
    <row r="188" spans="1:8" ht="45" x14ac:dyDescent="0.3">
      <c r="A188" s="17" t="s">
        <v>423</v>
      </c>
      <c r="B188" s="20" t="s">
        <v>415</v>
      </c>
      <c r="C188" s="89">
        <f>C189+C192+C195+C190+C191+C196+C197</f>
        <v>0</v>
      </c>
      <c r="D188" s="89">
        <f t="shared" ref="D188:H188" si="79">D189+D192+D195+D190+D191+D196+D197</f>
        <v>265670000</v>
      </c>
      <c r="E188" s="89">
        <f t="shared" si="79"/>
        <v>265670000</v>
      </c>
      <c r="F188" s="89">
        <f t="shared" si="79"/>
        <v>1940000</v>
      </c>
      <c r="G188" s="89">
        <f t="shared" si="79"/>
        <v>28138402</v>
      </c>
      <c r="H188" s="89">
        <f t="shared" si="79"/>
        <v>28138402</v>
      </c>
    </row>
    <row r="189" spans="1:8" ht="30" x14ac:dyDescent="0.3">
      <c r="A189" s="17"/>
      <c r="B189" s="24" t="s">
        <v>484</v>
      </c>
      <c r="C189" s="89"/>
      <c r="D189" s="90">
        <v>244790000</v>
      </c>
      <c r="E189" s="90">
        <v>244790000</v>
      </c>
      <c r="F189" s="90"/>
      <c r="G189" s="89">
        <v>26063403</v>
      </c>
      <c r="H189" s="89">
        <v>26063403</v>
      </c>
    </row>
    <row r="190" spans="1:8" ht="45" x14ac:dyDescent="0.3">
      <c r="A190" s="17"/>
      <c r="B190" s="24" t="s">
        <v>485</v>
      </c>
      <c r="C190" s="89"/>
      <c r="D190" s="90">
        <v>1940000</v>
      </c>
      <c r="E190" s="90">
        <v>1940000</v>
      </c>
      <c r="F190" s="90">
        <v>1940000</v>
      </c>
      <c r="G190" s="89">
        <v>193523</v>
      </c>
      <c r="H190" s="89">
        <v>193523</v>
      </c>
    </row>
    <row r="191" spans="1:8" ht="45" x14ac:dyDescent="0.3">
      <c r="A191" s="17"/>
      <c r="B191" s="24" t="s">
        <v>486</v>
      </c>
      <c r="C191" s="89"/>
      <c r="D191" s="90">
        <v>510000</v>
      </c>
      <c r="E191" s="90">
        <v>510000</v>
      </c>
      <c r="F191" s="90"/>
      <c r="G191" s="89">
        <v>45244</v>
      </c>
      <c r="H191" s="89">
        <v>45244</v>
      </c>
    </row>
    <row r="192" spans="1:8" ht="45" x14ac:dyDescent="0.3">
      <c r="A192" s="17"/>
      <c r="B192" s="24" t="s">
        <v>487</v>
      </c>
      <c r="C192" s="89">
        <f>C193+C194</f>
        <v>0</v>
      </c>
      <c r="D192" s="89">
        <f t="shared" ref="D192:H192" si="80">D193+D194</f>
        <v>17750000</v>
      </c>
      <c r="E192" s="89">
        <f t="shared" si="80"/>
        <v>17750000</v>
      </c>
      <c r="F192" s="89">
        <f t="shared" si="80"/>
        <v>0</v>
      </c>
      <c r="G192" s="89">
        <f t="shared" si="80"/>
        <v>1767750</v>
      </c>
      <c r="H192" s="89">
        <f t="shared" si="80"/>
        <v>1767750</v>
      </c>
    </row>
    <row r="193" spans="1:8" ht="90" x14ac:dyDescent="0.3">
      <c r="A193" s="17"/>
      <c r="B193" s="24" t="s">
        <v>416</v>
      </c>
      <c r="C193" s="89"/>
      <c r="D193" s="90">
        <v>8390000</v>
      </c>
      <c r="E193" s="90">
        <v>8390000</v>
      </c>
      <c r="F193" s="90"/>
      <c r="G193" s="89">
        <v>837396</v>
      </c>
      <c r="H193" s="89">
        <v>837396</v>
      </c>
    </row>
    <row r="194" spans="1:8" ht="75" x14ac:dyDescent="0.3">
      <c r="A194" s="17"/>
      <c r="B194" s="24" t="s">
        <v>488</v>
      </c>
      <c r="C194" s="89"/>
      <c r="D194" s="90">
        <v>9360000</v>
      </c>
      <c r="E194" s="90">
        <v>9360000</v>
      </c>
      <c r="F194" s="90"/>
      <c r="G194" s="89">
        <v>930354</v>
      </c>
      <c r="H194" s="89">
        <v>930354</v>
      </c>
    </row>
    <row r="195" spans="1:8" ht="45" x14ac:dyDescent="0.3">
      <c r="A195" s="17"/>
      <c r="B195" s="24" t="s">
        <v>489</v>
      </c>
      <c r="C195" s="89"/>
      <c r="D195" s="90"/>
      <c r="E195" s="90"/>
      <c r="F195" s="90"/>
      <c r="G195" s="89"/>
      <c r="H195" s="89"/>
    </row>
    <row r="196" spans="1:8" ht="45" x14ac:dyDescent="0.3">
      <c r="A196" s="17"/>
      <c r="B196" s="24" t="s">
        <v>490</v>
      </c>
      <c r="C196" s="89"/>
      <c r="D196" s="90"/>
      <c r="E196" s="90"/>
      <c r="F196" s="90"/>
      <c r="G196" s="89"/>
      <c r="H196" s="89"/>
    </row>
    <row r="197" spans="1:8" ht="45" x14ac:dyDescent="0.3">
      <c r="A197" s="17"/>
      <c r="B197" s="24" t="s">
        <v>507</v>
      </c>
      <c r="C197" s="89"/>
      <c r="D197" s="90">
        <v>680000</v>
      </c>
      <c r="E197" s="90">
        <v>680000</v>
      </c>
      <c r="F197" s="90"/>
      <c r="G197" s="89">
        <v>68482</v>
      </c>
      <c r="H197" s="89">
        <v>68482</v>
      </c>
    </row>
    <row r="198" spans="1:8" x14ac:dyDescent="0.3">
      <c r="A198" s="17" t="s">
        <v>429</v>
      </c>
      <c r="B198" s="20" t="s">
        <v>491</v>
      </c>
      <c r="C198" s="89">
        <f>C199+C200</f>
        <v>0</v>
      </c>
      <c r="D198" s="89">
        <f t="shared" ref="D198:H198" si="81">D199+D200</f>
        <v>0</v>
      </c>
      <c r="E198" s="89">
        <f t="shared" si="81"/>
        <v>0</v>
      </c>
      <c r="F198" s="89">
        <f t="shared" si="81"/>
        <v>0</v>
      </c>
      <c r="G198" s="89">
        <f t="shared" si="81"/>
        <v>0</v>
      </c>
      <c r="H198" s="89">
        <f t="shared" si="81"/>
        <v>0</v>
      </c>
    </row>
    <row r="199" spans="1:8" ht="45" x14ac:dyDescent="0.3">
      <c r="A199" s="17"/>
      <c r="B199" s="24" t="s">
        <v>492</v>
      </c>
      <c r="C199" s="89"/>
      <c r="D199" s="90"/>
      <c r="E199" s="90"/>
      <c r="F199" s="90"/>
      <c r="G199" s="89"/>
      <c r="H199" s="89"/>
    </row>
    <row r="200" spans="1:8" ht="30" x14ac:dyDescent="0.3">
      <c r="A200" s="17"/>
      <c r="B200" s="24" t="s">
        <v>493</v>
      </c>
      <c r="C200" s="89"/>
      <c r="D200" s="90"/>
      <c r="E200" s="90"/>
      <c r="F200" s="90"/>
      <c r="G200" s="89"/>
      <c r="H200" s="89"/>
    </row>
    <row r="201" spans="1:8" x14ac:dyDescent="0.3">
      <c r="A201" s="17" t="s">
        <v>431</v>
      </c>
      <c r="B201" s="49" t="s">
        <v>419</v>
      </c>
      <c r="C201" s="93">
        <f>+C202</f>
        <v>0</v>
      </c>
      <c r="D201" s="93">
        <f t="shared" ref="D201:H203" si="82">+D202</f>
        <v>44213000</v>
      </c>
      <c r="E201" s="93">
        <f t="shared" si="82"/>
        <v>44213000</v>
      </c>
      <c r="F201" s="93">
        <f t="shared" si="82"/>
        <v>0</v>
      </c>
      <c r="G201" s="93">
        <f t="shared" si="82"/>
        <v>5259195</v>
      </c>
      <c r="H201" s="93">
        <f t="shared" si="82"/>
        <v>5259195</v>
      </c>
    </row>
    <row r="202" spans="1:8" ht="16.5" customHeight="1" x14ac:dyDescent="0.3">
      <c r="A202" s="17" t="s">
        <v>433</v>
      </c>
      <c r="B202" s="49" t="s">
        <v>189</v>
      </c>
      <c r="C202" s="93">
        <f>+C203</f>
        <v>0</v>
      </c>
      <c r="D202" s="93">
        <f t="shared" si="82"/>
        <v>44213000</v>
      </c>
      <c r="E202" s="93">
        <f t="shared" si="82"/>
        <v>44213000</v>
      </c>
      <c r="F202" s="93">
        <f t="shared" si="82"/>
        <v>0</v>
      </c>
      <c r="G202" s="93">
        <f t="shared" si="82"/>
        <v>5259195</v>
      </c>
      <c r="H202" s="93">
        <f t="shared" si="82"/>
        <v>5259195</v>
      </c>
    </row>
    <row r="203" spans="1:8" ht="16.5" customHeight="1" x14ac:dyDescent="0.3">
      <c r="A203" s="17" t="s">
        <v>435</v>
      </c>
      <c r="B203" s="20" t="s">
        <v>420</v>
      </c>
      <c r="C203" s="93">
        <f>+C204</f>
        <v>0</v>
      </c>
      <c r="D203" s="93">
        <f t="shared" si="82"/>
        <v>44213000</v>
      </c>
      <c r="E203" s="93">
        <f t="shared" si="82"/>
        <v>44213000</v>
      </c>
      <c r="F203" s="93">
        <f t="shared" si="82"/>
        <v>0</v>
      </c>
      <c r="G203" s="93">
        <f t="shared" si="82"/>
        <v>5259195</v>
      </c>
      <c r="H203" s="93">
        <f t="shared" si="82"/>
        <v>5259195</v>
      </c>
    </row>
    <row r="204" spans="1:8" ht="16.5" customHeight="1" x14ac:dyDescent="0.3">
      <c r="A204" s="22" t="s">
        <v>437</v>
      </c>
      <c r="B204" s="49" t="s">
        <v>422</v>
      </c>
      <c r="C204" s="88">
        <f t="shared" ref="C204:H204" si="83">C205</f>
        <v>0</v>
      </c>
      <c r="D204" s="88">
        <f t="shared" si="83"/>
        <v>44213000</v>
      </c>
      <c r="E204" s="88">
        <f t="shared" si="83"/>
        <v>44213000</v>
      </c>
      <c r="F204" s="88">
        <f t="shared" si="83"/>
        <v>0</v>
      </c>
      <c r="G204" s="88">
        <f t="shared" si="83"/>
        <v>5259195</v>
      </c>
      <c r="H204" s="88">
        <f t="shared" si="83"/>
        <v>5259195</v>
      </c>
    </row>
    <row r="205" spans="1:8" ht="16.5" customHeight="1" x14ac:dyDescent="0.3">
      <c r="A205" s="22" t="s">
        <v>439</v>
      </c>
      <c r="B205" s="49" t="s">
        <v>424</v>
      </c>
      <c r="C205" s="88">
        <f t="shared" ref="C205:H205" si="84">C207+C208+C209</f>
        <v>0</v>
      </c>
      <c r="D205" s="88">
        <f t="shared" si="84"/>
        <v>44213000</v>
      </c>
      <c r="E205" s="88">
        <f t="shared" si="84"/>
        <v>44213000</v>
      </c>
      <c r="F205" s="88">
        <f t="shared" si="84"/>
        <v>0</v>
      </c>
      <c r="G205" s="88">
        <f t="shared" si="84"/>
        <v>5259195</v>
      </c>
      <c r="H205" s="88">
        <f t="shared" si="84"/>
        <v>5259195</v>
      </c>
    </row>
    <row r="206" spans="1:8" ht="16.5" customHeight="1" x14ac:dyDescent="0.3">
      <c r="A206" s="17" t="s">
        <v>441</v>
      </c>
      <c r="B206" s="49" t="s">
        <v>425</v>
      </c>
      <c r="C206" s="88">
        <f t="shared" ref="C206:H206" si="85">C207</f>
        <v>0</v>
      </c>
      <c r="D206" s="88">
        <f t="shared" si="85"/>
        <v>33602000</v>
      </c>
      <c r="E206" s="88">
        <f t="shared" si="85"/>
        <v>33602000</v>
      </c>
      <c r="F206" s="88">
        <f t="shared" si="85"/>
        <v>0</v>
      </c>
      <c r="G206" s="88">
        <f t="shared" si="85"/>
        <v>3996224</v>
      </c>
      <c r="H206" s="88">
        <f t="shared" si="85"/>
        <v>3996224</v>
      </c>
    </row>
    <row r="207" spans="1:8" ht="16.5" customHeight="1" x14ac:dyDescent="0.3">
      <c r="A207" s="22" t="s">
        <v>443</v>
      </c>
      <c r="B207" s="50" t="s">
        <v>426</v>
      </c>
      <c r="C207" s="89"/>
      <c r="D207" s="90">
        <v>33602000</v>
      </c>
      <c r="E207" s="90">
        <v>33602000</v>
      </c>
      <c r="F207" s="90"/>
      <c r="G207" s="45">
        <v>3996224</v>
      </c>
      <c r="H207" s="45">
        <v>3996224</v>
      </c>
    </row>
    <row r="208" spans="1:8" ht="16.5" customHeight="1" x14ac:dyDescent="0.3">
      <c r="A208" s="22" t="s">
        <v>444</v>
      </c>
      <c r="B208" s="50" t="s">
        <v>427</v>
      </c>
      <c r="C208" s="89"/>
      <c r="D208" s="90">
        <v>10611000</v>
      </c>
      <c r="E208" s="90">
        <v>10611000</v>
      </c>
      <c r="F208" s="90"/>
      <c r="G208" s="45">
        <v>1262971</v>
      </c>
      <c r="H208" s="45">
        <v>1262971</v>
      </c>
    </row>
    <row r="209" spans="1:8" ht="16.5" customHeight="1" x14ac:dyDescent="0.3">
      <c r="A209" s="22"/>
      <c r="B209" s="28" t="s">
        <v>428</v>
      </c>
      <c r="C209" s="89"/>
      <c r="D209" s="90"/>
      <c r="E209" s="90"/>
      <c r="F209" s="90"/>
      <c r="G209" s="45"/>
      <c r="H209" s="45"/>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5" t="s">
        <v>509</v>
      </c>
      <c r="D230" s="46" t="s">
        <v>512</v>
      </c>
      <c r="E230" s="46"/>
      <c r="F230" s="5"/>
      <c r="G230" s="5"/>
    </row>
    <row r="231" spans="1:8" x14ac:dyDescent="0.3">
      <c r="B231" s="5" t="s">
        <v>510</v>
      </c>
      <c r="D231" s="46" t="s">
        <v>511</v>
      </c>
      <c r="E231" s="46"/>
      <c r="F231" s="5"/>
      <c r="G231" s="5"/>
    </row>
  </sheetData>
  <protectedRanges>
    <protectedRange sqref="B2:B3 C1:C3" name="Zonă1_1" securityDescriptor="O:WDG:WDD:(A;;CC;;;WD)"/>
    <protectedRange sqref="G70:H70 G37:H40 G128:H132 G62:H66 G81:H85 G35:H35 G25:H33 G54:H57 G46:H51 G92:H93 G103:H108 G111:H116 G118:H126 G139:H141 G156:H156 G158:I158 G95:H100 G159:H161" name="Zonă3"/>
    <protectedRange sqref="B1" name="Zonă1_1_1_1_1_1" securityDescriptor="O:WDG:WDD:(A;;CC;;;WD)"/>
  </protectedRanges>
  <printOptions horizontalCentered="1"/>
  <pageMargins left="0.75" right="0.75" top="0.21" bottom="0.18" header="0.17" footer="0.17"/>
  <pageSetup scale="5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2022-02-14T09:00:33Z</cp:lastPrinted>
  <dcterms:created xsi:type="dcterms:W3CDTF">2020-08-07T11:14:11Z</dcterms:created>
  <dcterms:modified xsi:type="dcterms:W3CDTF">2022-02-14T09:00:43Z</dcterms:modified>
</cp:coreProperties>
</file>